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1\public\Документы ПТС\Инвест. программа  ПКГУП СКЭС 2024-2029\ОТЧЕТЫ 2025 год ИНВЕСТ СКЭС\Отчет ПКГУП СКЭС за 12 мес 2025 об исполнении ИПР\"/>
    </mc:Choice>
  </mc:AlternateContent>
  <xr:revisionPtr revIDLastSave="0" documentId="13_ncr:1_{024116DA-D2F4-4113-8FD7-569D017FF3BF}" xr6:coauthVersionLast="45" xr6:coauthVersionMax="47" xr10:uidLastSave="{00000000-0000-0000-0000-000000000000}"/>
  <bookViews>
    <workbookView xWindow="-120" yWindow="-120" windowWidth="29040" windowHeight="15720" xr2:uid="{6A8C6A0A-C246-43FB-843F-BDC800982245}"/>
  </bookViews>
  <sheets>
    <sheet name="Форма" sheetId="1" r:id="rId1"/>
  </sheets>
  <definedNames>
    <definedName name="_xlnm._FilterDatabase" localSheetId="0" hidden="1">Форма!$A$14:$BB$77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9" i="1" l="1"/>
  <c r="G49" i="1"/>
  <c r="H49" i="1"/>
  <c r="I49" i="1"/>
  <c r="K49" i="1"/>
  <c r="L49" i="1"/>
  <c r="M49" i="1"/>
  <c r="N49" i="1"/>
  <c r="E49" i="1"/>
  <c r="AS42" i="1" l="1"/>
  <c r="AS17" i="1"/>
  <c r="AT49" i="1"/>
  <c r="AU49" i="1"/>
  <c r="AV49" i="1"/>
  <c r="AW49" i="1"/>
  <c r="AX49" i="1"/>
  <c r="AY49" i="1"/>
  <c r="AZ49" i="1"/>
  <c r="BA49" i="1"/>
  <c r="BB49" i="1"/>
  <c r="AS49" i="1"/>
  <c r="N50" i="1"/>
  <c r="M50" i="1"/>
  <c r="L50" i="1"/>
  <c r="K50" i="1"/>
  <c r="J50" i="1"/>
  <c r="I50" i="1"/>
  <c r="H50" i="1"/>
  <c r="G50" i="1"/>
  <c r="F50" i="1"/>
  <c r="E50" i="1"/>
  <c r="E85" i="1" l="1"/>
  <c r="E84" i="1"/>
  <c r="E83" i="1"/>
  <c r="E55" i="1" l="1"/>
  <c r="E30" i="1"/>
  <c r="E29" i="1"/>
  <c r="E54" i="1" l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O53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E53" i="1" l="1"/>
  <c r="D44" i="1"/>
  <c r="F48" i="1" l="1"/>
  <c r="G48" i="1"/>
  <c r="H48" i="1"/>
  <c r="I48" i="1"/>
  <c r="J48" i="1"/>
  <c r="K48" i="1"/>
  <c r="L48" i="1"/>
  <c r="M48" i="1"/>
  <c r="N48" i="1"/>
  <c r="D21" i="1"/>
  <c r="D20" i="1"/>
  <c r="D18" i="1"/>
  <c r="O74" i="1" l="1"/>
  <c r="P74" i="1"/>
  <c r="Q74" i="1"/>
  <c r="R74" i="1"/>
  <c r="S74" i="1"/>
  <c r="T74" i="1"/>
  <c r="U74" i="1"/>
  <c r="V74" i="1"/>
  <c r="W74" i="1"/>
  <c r="X74" i="1"/>
  <c r="Y74" i="1"/>
  <c r="Y19" i="1" s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AR74" i="1"/>
  <c r="AS74" i="1"/>
  <c r="AT74" i="1"/>
  <c r="AU74" i="1"/>
  <c r="AV74" i="1"/>
  <c r="AW74" i="1"/>
  <c r="AX74" i="1"/>
  <c r="AY74" i="1"/>
  <c r="AZ74" i="1"/>
  <c r="BA74" i="1"/>
  <c r="BB74" i="1"/>
  <c r="D74" i="1"/>
  <c r="D19" i="1" s="1"/>
  <c r="N75" i="1"/>
  <c r="N74" i="1" s="1"/>
  <c r="M75" i="1"/>
  <c r="M74" i="1" s="1"/>
  <c r="L75" i="1"/>
  <c r="L74" i="1" s="1"/>
  <c r="K75" i="1"/>
  <c r="K74" i="1" s="1"/>
  <c r="J75" i="1"/>
  <c r="J74" i="1" s="1"/>
  <c r="I75" i="1"/>
  <c r="I74" i="1" s="1"/>
  <c r="H75" i="1"/>
  <c r="H74" i="1" s="1"/>
  <c r="G75" i="1"/>
  <c r="G74" i="1" s="1"/>
  <c r="F75" i="1"/>
  <c r="F74" i="1" s="1"/>
  <c r="E75" i="1"/>
  <c r="E74" i="1" s="1"/>
  <c r="F44" i="1" l="1"/>
  <c r="F43" i="1" s="1"/>
  <c r="H44" i="1"/>
  <c r="H43" i="1" s="1"/>
  <c r="O44" i="1"/>
  <c r="O43" i="1" s="1"/>
  <c r="P44" i="1"/>
  <c r="P43" i="1" s="1"/>
  <c r="Q44" i="1"/>
  <c r="Q43" i="1" s="1"/>
  <c r="R44" i="1"/>
  <c r="R43" i="1" s="1"/>
  <c r="S44" i="1"/>
  <c r="S43" i="1" s="1"/>
  <c r="T44" i="1"/>
  <c r="T43" i="1" s="1"/>
  <c r="U44" i="1"/>
  <c r="U43" i="1" s="1"/>
  <c r="V44" i="1"/>
  <c r="V43" i="1" s="1"/>
  <c r="W44" i="1"/>
  <c r="W43" i="1" s="1"/>
  <c r="X44" i="1"/>
  <c r="X43" i="1" s="1"/>
  <c r="Y44" i="1"/>
  <c r="Y43" i="1" s="1"/>
  <c r="Z44" i="1"/>
  <c r="Z43" i="1" s="1"/>
  <c r="AA44" i="1"/>
  <c r="AA43" i="1" s="1"/>
  <c r="AB44" i="1"/>
  <c r="AB43" i="1" s="1"/>
  <c r="AC44" i="1"/>
  <c r="AC43" i="1" s="1"/>
  <c r="AD44" i="1"/>
  <c r="AD43" i="1" s="1"/>
  <c r="AE44" i="1"/>
  <c r="AE43" i="1" s="1"/>
  <c r="AF44" i="1"/>
  <c r="AF43" i="1" s="1"/>
  <c r="AG44" i="1"/>
  <c r="AG43" i="1" s="1"/>
  <c r="AH44" i="1"/>
  <c r="AH43" i="1" s="1"/>
  <c r="AI44" i="1"/>
  <c r="AI43" i="1" s="1"/>
  <c r="AJ44" i="1"/>
  <c r="AJ43" i="1" s="1"/>
  <c r="AK44" i="1"/>
  <c r="AK43" i="1" s="1"/>
  <c r="AL44" i="1"/>
  <c r="AL43" i="1" s="1"/>
  <c r="AM44" i="1"/>
  <c r="AM43" i="1" s="1"/>
  <c r="AN44" i="1"/>
  <c r="AN43" i="1" s="1"/>
  <c r="AO44" i="1"/>
  <c r="AO43" i="1" s="1"/>
  <c r="AP44" i="1"/>
  <c r="AP43" i="1" s="1"/>
  <c r="AQ44" i="1"/>
  <c r="AQ43" i="1" s="1"/>
  <c r="AR44" i="1"/>
  <c r="AR43" i="1" s="1"/>
  <c r="AS44" i="1"/>
  <c r="AS43" i="1" s="1"/>
  <c r="AT44" i="1"/>
  <c r="AT43" i="1" s="1"/>
  <c r="AU44" i="1"/>
  <c r="AU43" i="1" s="1"/>
  <c r="AV44" i="1"/>
  <c r="AV43" i="1" s="1"/>
  <c r="AW44" i="1"/>
  <c r="AW43" i="1" s="1"/>
  <c r="AX44" i="1"/>
  <c r="AX43" i="1" s="1"/>
  <c r="AY44" i="1"/>
  <c r="AY43" i="1" s="1"/>
  <c r="AZ44" i="1"/>
  <c r="AZ43" i="1" s="1"/>
  <c r="BA44" i="1"/>
  <c r="BA43" i="1" s="1"/>
  <c r="BB44" i="1"/>
  <c r="BB43" i="1" s="1"/>
  <c r="E48" i="1"/>
  <c r="E47" i="1"/>
  <c r="V24" i="1"/>
  <c r="Y24" i="1"/>
  <c r="Y23" i="1" s="1"/>
  <c r="D27" i="1"/>
  <c r="F28" i="1"/>
  <c r="G28" i="1"/>
  <c r="H28" i="1"/>
  <c r="I28" i="1"/>
  <c r="J28" i="1"/>
  <c r="K28" i="1"/>
  <c r="L28" i="1"/>
  <c r="M28" i="1"/>
  <c r="N28" i="1"/>
  <c r="F29" i="1"/>
  <c r="G29" i="1"/>
  <c r="G27" i="1" s="1"/>
  <c r="H29" i="1"/>
  <c r="H27" i="1" s="1"/>
  <c r="I29" i="1"/>
  <c r="I27" i="1" s="1"/>
  <c r="J29" i="1"/>
  <c r="K29" i="1"/>
  <c r="L29" i="1"/>
  <c r="M29" i="1"/>
  <c r="N29" i="1"/>
  <c r="E28" i="1"/>
  <c r="E27" i="1"/>
  <c r="E26" i="1"/>
  <c r="N27" i="1" l="1"/>
  <c r="M27" i="1"/>
  <c r="L27" i="1"/>
  <c r="F27" i="1"/>
  <c r="K27" i="1"/>
  <c r="J27" i="1"/>
  <c r="E44" i="1"/>
  <c r="E43" i="1" s="1"/>
  <c r="D57" i="1"/>
  <c r="D60" i="1"/>
  <c r="D56" i="1" l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AW60" i="1"/>
  <c r="AX60" i="1"/>
  <c r="AY60" i="1"/>
  <c r="AZ60" i="1"/>
  <c r="BA60" i="1"/>
  <c r="BB60" i="1"/>
  <c r="E60" i="1"/>
  <c r="O57" i="1" l="1"/>
  <c r="O56" i="1" s="1"/>
  <c r="P57" i="1"/>
  <c r="P56" i="1" s="1"/>
  <c r="Q57" i="1"/>
  <c r="Q56" i="1" s="1"/>
  <c r="R57" i="1"/>
  <c r="R56" i="1" s="1"/>
  <c r="S57" i="1"/>
  <c r="S56" i="1" s="1"/>
  <c r="T57" i="1"/>
  <c r="T56" i="1" s="1"/>
  <c r="U57" i="1"/>
  <c r="U56" i="1" s="1"/>
  <c r="V57" i="1"/>
  <c r="V56" i="1" s="1"/>
  <c r="W57" i="1"/>
  <c r="W56" i="1" s="1"/>
  <c r="X57" i="1"/>
  <c r="X56" i="1" s="1"/>
  <c r="Y57" i="1"/>
  <c r="Y56" i="1" s="1"/>
  <c r="Z57" i="1"/>
  <c r="Z56" i="1" s="1"/>
  <c r="AA57" i="1"/>
  <c r="AA56" i="1" s="1"/>
  <c r="AB57" i="1"/>
  <c r="AB56" i="1" s="1"/>
  <c r="AC57" i="1"/>
  <c r="AC56" i="1" s="1"/>
  <c r="AD57" i="1"/>
  <c r="AD56" i="1" s="1"/>
  <c r="AE57" i="1"/>
  <c r="AE56" i="1" s="1"/>
  <c r="AF57" i="1"/>
  <c r="AF56" i="1" s="1"/>
  <c r="AG57" i="1"/>
  <c r="AG56" i="1" s="1"/>
  <c r="AH57" i="1"/>
  <c r="AH56" i="1" s="1"/>
  <c r="AI57" i="1"/>
  <c r="AI56" i="1" s="1"/>
  <c r="AJ57" i="1"/>
  <c r="AJ56" i="1" s="1"/>
  <c r="AK57" i="1"/>
  <c r="AK56" i="1" s="1"/>
  <c r="AL57" i="1"/>
  <c r="AL56" i="1" s="1"/>
  <c r="AM57" i="1"/>
  <c r="AM56" i="1" s="1"/>
  <c r="AN57" i="1"/>
  <c r="AN56" i="1" s="1"/>
  <c r="AO57" i="1"/>
  <c r="AO56" i="1" s="1"/>
  <c r="AP57" i="1"/>
  <c r="AP56" i="1" s="1"/>
  <c r="AQ57" i="1"/>
  <c r="AQ56" i="1" s="1"/>
  <c r="AR57" i="1"/>
  <c r="AR56" i="1" s="1"/>
  <c r="AS57" i="1"/>
  <c r="AS56" i="1" s="1"/>
  <c r="AT57" i="1"/>
  <c r="AT56" i="1" s="1"/>
  <c r="AU57" i="1"/>
  <c r="AU56" i="1" s="1"/>
  <c r="AV57" i="1"/>
  <c r="AV56" i="1" s="1"/>
  <c r="AW57" i="1"/>
  <c r="AW56" i="1" s="1"/>
  <c r="AX57" i="1"/>
  <c r="AX56" i="1" s="1"/>
  <c r="AY57" i="1"/>
  <c r="AY56" i="1" s="1"/>
  <c r="AZ57" i="1"/>
  <c r="AZ56" i="1" s="1"/>
  <c r="BA57" i="1"/>
  <c r="BA56" i="1" s="1"/>
  <c r="BB57" i="1"/>
  <c r="BB56" i="1" s="1"/>
  <c r="E59" i="1"/>
  <c r="F59" i="1"/>
  <c r="G59" i="1"/>
  <c r="H59" i="1"/>
  <c r="I59" i="1"/>
  <c r="J59" i="1"/>
  <c r="K59" i="1"/>
  <c r="L59" i="1"/>
  <c r="M59" i="1"/>
  <c r="N59" i="1"/>
  <c r="N58" i="1"/>
  <c r="N57" i="1" s="1"/>
  <c r="N56" i="1" s="1"/>
  <c r="M58" i="1"/>
  <c r="L58" i="1"/>
  <c r="K58" i="1"/>
  <c r="J58" i="1"/>
  <c r="I58" i="1"/>
  <c r="H58" i="1"/>
  <c r="H57" i="1" s="1"/>
  <c r="H56" i="1" s="1"/>
  <c r="G58" i="1"/>
  <c r="G57" i="1" s="1"/>
  <c r="G56" i="1" s="1"/>
  <c r="F58" i="1"/>
  <c r="F57" i="1" s="1"/>
  <c r="F56" i="1" s="1"/>
  <c r="E58" i="1"/>
  <c r="K57" i="1" l="1"/>
  <c r="K56" i="1" s="1"/>
  <c r="L57" i="1"/>
  <c r="L56" i="1" s="1"/>
  <c r="I57" i="1"/>
  <c r="I56" i="1" s="1"/>
  <c r="J57" i="1"/>
  <c r="J56" i="1" s="1"/>
  <c r="M57" i="1"/>
  <c r="M56" i="1" s="1"/>
  <c r="E57" i="1"/>
  <c r="E56" i="1" s="1"/>
  <c r="E25" i="1"/>
  <c r="E24" i="1" s="1"/>
  <c r="D65" i="1" l="1"/>
  <c r="D64" i="1"/>
  <c r="D52" i="1"/>
  <c r="D51" i="1" s="1"/>
  <c r="D43" i="1"/>
  <c r="D38" i="1"/>
  <c r="D34" i="1"/>
  <c r="D24" i="1"/>
  <c r="D23" i="1" s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P19" i="1"/>
  <c r="Q19" i="1"/>
  <c r="R19" i="1"/>
  <c r="S19" i="1"/>
  <c r="T19" i="1"/>
  <c r="U19" i="1"/>
  <c r="V19" i="1"/>
  <c r="W19" i="1"/>
  <c r="X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O18" i="1"/>
  <c r="O19" i="1"/>
  <c r="O20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O21" i="1"/>
  <c r="Y51" i="1"/>
  <c r="Y42" i="1" s="1"/>
  <c r="Z51" i="1"/>
  <c r="Z42" i="1" s="1"/>
  <c r="AA51" i="1"/>
  <c r="AA42" i="1" s="1"/>
  <c r="AB51" i="1"/>
  <c r="AB42" i="1" s="1"/>
  <c r="AC51" i="1"/>
  <c r="AC42" i="1" s="1"/>
  <c r="AD51" i="1"/>
  <c r="AD42" i="1" s="1"/>
  <c r="AE51" i="1"/>
  <c r="AE42" i="1" s="1"/>
  <c r="AF51" i="1"/>
  <c r="AF42" i="1" s="1"/>
  <c r="AG51" i="1"/>
  <c r="AG42" i="1" s="1"/>
  <c r="AH51" i="1"/>
  <c r="AH42" i="1" s="1"/>
  <c r="AI51" i="1"/>
  <c r="AI42" i="1" s="1"/>
  <c r="AJ51" i="1"/>
  <c r="AJ42" i="1" s="1"/>
  <c r="AK51" i="1"/>
  <c r="AK42" i="1" s="1"/>
  <c r="AL51" i="1"/>
  <c r="AL42" i="1" s="1"/>
  <c r="AM51" i="1"/>
  <c r="AM42" i="1" s="1"/>
  <c r="AN51" i="1"/>
  <c r="AN42" i="1" s="1"/>
  <c r="AO51" i="1"/>
  <c r="AO42" i="1" s="1"/>
  <c r="AP51" i="1"/>
  <c r="AP42" i="1" s="1"/>
  <c r="AQ51" i="1"/>
  <c r="AQ42" i="1" s="1"/>
  <c r="AR51" i="1"/>
  <c r="AR42" i="1" s="1"/>
  <c r="AT51" i="1"/>
  <c r="AT42" i="1" s="1"/>
  <c r="AU51" i="1"/>
  <c r="AU42" i="1" s="1"/>
  <c r="AV51" i="1"/>
  <c r="AV42" i="1" s="1"/>
  <c r="AW51" i="1"/>
  <c r="AW42" i="1" s="1"/>
  <c r="AX51" i="1"/>
  <c r="AX42" i="1" s="1"/>
  <c r="AY51" i="1"/>
  <c r="AY42" i="1" s="1"/>
  <c r="AZ51" i="1"/>
  <c r="AZ42" i="1" s="1"/>
  <c r="BA51" i="1"/>
  <c r="BA42" i="1" s="1"/>
  <c r="BB51" i="1"/>
  <c r="BB42" i="1" s="1"/>
  <c r="O51" i="1"/>
  <c r="O42" i="1" s="1"/>
  <c r="D42" i="1" l="1"/>
  <c r="D16" i="1"/>
  <c r="V51" i="1"/>
  <c r="V42" i="1" s="1"/>
  <c r="L53" i="1"/>
  <c r="L51" i="1" s="1"/>
  <c r="J53" i="1"/>
  <c r="J51" i="1" s="1"/>
  <c r="T51" i="1"/>
  <c r="T42" i="1" s="1"/>
  <c r="N53" i="1"/>
  <c r="N51" i="1" s="1"/>
  <c r="X51" i="1"/>
  <c r="X42" i="1" s="1"/>
  <c r="U51" i="1"/>
  <c r="U42" i="1" s="1"/>
  <c r="K53" i="1"/>
  <c r="K51" i="1" s="1"/>
  <c r="AS52" i="1"/>
  <c r="AS51" i="1"/>
  <c r="Q51" i="1"/>
  <c r="Q42" i="1" s="1"/>
  <c r="G53" i="1"/>
  <c r="G51" i="1" s="1"/>
  <c r="M53" i="1"/>
  <c r="M51" i="1" s="1"/>
  <c r="W51" i="1"/>
  <c r="W42" i="1" s="1"/>
  <c r="H53" i="1"/>
  <c r="H51" i="1" s="1"/>
  <c r="H42" i="1" s="1"/>
  <c r="R51" i="1"/>
  <c r="R42" i="1" s="1"/>
  <c r="P51" i="1"/>
  <c r="P42" i="1" s="1"/>
  <c r="F53" i="1"/>
  <c r="F51" i="1" s="1"/>
  <c r="F42" i="1" s="1"/>
  <c r="I53" i="1"/>
  <c r="I51" i="1" s="1"/>
  <c r="S51" i="1"/>
  <c r="S42" i="1" s="1"/>
  <c r="AF17" i="1"/>
  <c r="AA17" i="1"/>
  <c r="Z17" i="1"/>
  <c r="Y17" i="1"/>
  <c r="AL17" i="1"/>
  <c r="AU17" i="1"/>
  <c r="AW17" i="1"/>
  <c r="AK17" i="1"/>
  <c r="AT17" i="1"/>
  <c r="AR17" i="1"/>
  <c r="AH17" i="1"/>
  <c r="D49" i="1"/>
  <c r="B14" i="1"/>
  <c r="C14" i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AG14" i="1" s="1"/>
  <c r="AH14" i="1" s="1"/>
  <c r="AI14" i="1" s="1"/>
  <c r="AJ14" i="1" s="1"/>
  <c r="AK14" i="1" s="1"/>
  <c r="AL14" i="1" s="1"/>
  <c r="AM14" i="1" s="1"/>
  <c r="AN14" i="1" s="1"/>
  <c r="AO14" i="1" s="1"/>
  <c r="AP14" i="1" s="1"/>
  <c r="AQ14" i="1" s="1"/>
  <c r="AR14" i="1" s="1"/>
  <c r="AS14" i="1" s="1"/>
  <c r="AT14" i="1" s="1"/>
  <c r="AU14" i="1" s="1"/>
  <c r="AV14" i="1" s="1"/>
  <c r="AW14" i="1" s="1"/>
  <c r="AX14" i="1" s="1"/>
  <c r="AY14" i="1" s="1"/>
  <c r="AZ14" i="1" s="1"/>
  <c r="BA14" i="1" s="1"/>
  <c r="BB14" i="1" s="1"/>
  <c r="N19" i="1"/>
  <c r="M19" i="1"/>
  <c r="L19" i="1"/>
  <c r="F25" i="1"/>
  <c r="G25" i="1"/>
  <c r="H25" i="1"/>
  <c r="I25" i="1"/>
  <c r="J25" i="1"/>
  <c r="K25" i="1"/>
  <c r="L25" i="1"/>
  <c r="M25" i="1"/>
  <c r="N25" i="1"/>
  <c r="F26" i="1"/>
  <c r="G26" i="1"/>
  <c r="H26" i="1"/>
  <c r="I26" i="1"/>
  <c r="J26" i="1"/>
  <c r="K26" i="1"/>
  <c r="L26" i="1"/>
  <c r="M26" i="1"/>
  <c r="N26" i="1"/>
  <c r="O24" i="1"/>
  <c r="P24" i="1"/>
  <c r="Q24" i="1"/>
  <c r="R24" i="1"/>
  <c r="R23" i="1" s="1"/>
  <c r="S24" i="1"/>
  <c r="S23" i="1" s="1"/>
  <c r="T24" i="1"/>
  <c r="T23" i="1" s="1"/>
  <c r="U24" i="1"/>
  <c r="U23" i="1" s="1"/>
  <c r="V23" i="1"/>
  <c r="W24" i="1"/>
  <c r="W23" i="1" s="1"/>
  <c r="X24" i="1"/>
  <c r="X23" i="1" s="1"/>
  <c r="Z24" i="1"/>
  <c r="Z23" i="1" s="1"/>
  <c r="Z22" i="1" s="1"/>
  <c r="AA24" i="1"/>
  <c r="AA23" i="1" s="1"/>
  <c r="AB24" i="1"/>
  <c r="AB23" i="1" s="1"/>
  <c r="AC24" i="1"/>
  <c r="AC23" i="1" s="1"/>
  <c r="AD24" i="1"/>
  <c r="AD23" i="1" s="1"/>
  <c r="AE24" i="1"/>
  <c r="AE23" i="1" s="1"/>
  <c r="AF24" i="1"/>
  <c r="AF23" i="1" s="1"/>
  <c r="AG24" i="1"/>
  <c r="AG23" i="1" s="1"/>
  <c r="AH24" i="1"/>
  <c r="AH23" i="1" s="1"/>
  <c r="AI24" i="1"/>
  <c r="AI23" i="1" s="1"/>
  <c r="AJ24" i="1"/>
  <c r="AJ23" i="1" s="1"/>
  <c r="AK24" i="1"/>
  <c r="AK23" i="1" s="1"/>
  <c r="AL24" i="1"/>
  <c r="AL23" i="1" s="1"/>
  <c r="AM24" i="1"/>
  <c r="AM23" i="1" s="1"/>
  <c r="AN24" i="1"/>
  <c r="AN23" i="1" s="1"/>
  <c r="AO24" i="1"/>
  <c r="AO23" i="1" s="1"/>
  <c r="AP24" i="1"/>
  <c r="AP23" i="1" s="1"/>
  <c r="AQ24" i="1"/>
  <c r="AQ23" i="1" s="1"/>
  <c r="AR24" i="1"/>
  <c r="AR23" i="1" s="1"/>
  <c r="AT24" i="1"/>
  <c r="AT23" i="1" s="1"/>
  <c r="AU24" i="1"/>
  <c r="AU23" i="1" s="1"/>
  <c r="AV24" i="1"/>
  <c r="AV23" i="1" s="1"/>
  <c r="AW24" i="1"/>
  <c r="AW23" i="1" s="1"/>
  <c r="AX24" i="1"/>
  <c r="AX23" i="1" s="1"/>
  <c r="AY24" i="1"/>
  <c r="AY23" i="1" s="1"/>
  <c r="AZ24" i="1"/>
  <c r="AZ23" i="1" s="1"/>
  <c r="BA24" i="1"/>
  <c r="BA23" i="1" s="1"/>
  <c r="BB24" i="1"/>
  <c r="BB23" i="1" s="1"/>
  <c r="E31" i="1"/>
  <c r="E23" i="1" s="1"/>
  <c r="F31" i="1"/>
  <c r="G31" i="1"/>
  <c r="H31" i="1"/>
  <c r="I31" i="1"/>
  <c r="J31" i="1"/>
  <c r="K31" i="1"/>
  <c r="L31" i="1"/>
  <c r="M31" i="1"/>
  <c r="N31" i="1"/>
  <c r="E32" i="1"/>
  <c r="G32" i="1"/>
  <c r="I32" i="1"/>
  <c r="J32" i="1"/>
  <c r="K32" i="1"/>
  <c r="L32" i="1"/>
  <c r="M32" i="1"/>
  <c r="N32" i="1"/>
  <c r="E33" i="1"/>
  <c r="G33" i="1"/>
  <c r="I33" i="1"/>
  <c r="J33" i="1"/>
  <c r="K33" i="1"/>
  <c r="L33" i="1"/>
  <c r="M33" i="1"/>
  <c r="N33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G47" i="1"/>
  <c r="G44" i="1" s="1"/>
  <c r="G43" i="1" s="1"/>
  <c r="I47" i="1"/>
  <c r="I44" i="1" s="1"/>
  <c r="I43" i="1" s="1"/>
  <c r="J47" i="1"/>
  <c r="J44" i="1" s="1"/>
  <c r="J43" i="1" s="1"/>
  <c r="K47" i="1"/>
  <c r="L47" i="1"/>
  <c r="M47" i="1"/>
  <c r="M44" i="1" s="1"/>
  <c r="M43" i="1" s="1"/>
  <c r="N47" i="1"/>
  <c r="N44" i="1" s="1"/>
  <c r="N43" i="1" s="1"/>
  <c r="N42" i="1" s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B17" i="1" s="1"/>
  <c r="AC52" i="1"/>
  <c r="AC17" i="1" s="1"/>
  <c r="AD52" i="1"/>
  <c r="AD17" i="1" s="1"/>
  <c r="AE52" i="1"/>
  <c r="AF52" i="1"/>
  <c r="AG52" i="1"/>
  <c r="AG17" i="1" s="1"/>
  <c r="AH52" i="1"/>
  <c r="AI52" i="1"/>
  <c r="AI17" i="1" s="1"/>
  <c r="AJ52" i="1"/>
  <c r="AJ17" i="1" s="1"/>
  <c r="AK52" i="1"/>
  <c r="AL52" i="1"/>
  <c r="AM52" i="1"/>
  <c r="AM17" i="1" s="1"/>
  <c r="AN52" i="1"/>
  <c r="AN17" i="1" s="1"/>
  <c r="AO52" i="1"/>
  <c r="AO17" i="1" s="1"/>
  <c r="AP52" i="1"/>
  <c r="AP17" i="1" s="1"/>
  <c r="AQ52" i="1"/>
  <c r="AQ17" i="1" s="1"/>
  <c r="AR52" i="1"/>
  <c r="AT52" i="1"/>
  <c r="AU52" i="1"/>
  <c r="AV52" i="1"/>
  <c r="AV17" i="1" s="1"/>
  <c r="AW52" i="1"/>
  <c r="AX52" i="1"/>
  <c r="AX17" i="1" s="1"/>
  <c r="AY52" i="1"/>
  <c r="AY17" i="1" s="1"/>
  <c r="AZ52" i="1"/>
  <c r="AZ17" i="1" s="1"/>
  <c r="BA52" i="1"/>
  <c r="BA17" i="1" s="1"/>
  <c r="BB52" i="1"/>
  <c r="BB17" i="1" s="1"/>
  <c r="E51" i="1"/>
  <c r="E42" i="1" s="1"/>
  <c r="F54" i="1"/>
  <c r="G54" i="1"/>
  <c r="H54" i="1"/>
  <c r="I54" i="1"/>
  <c r="J54" i="1"/>
  <c r="K54" i="1"/>
  <c r="L54" i="1"/>
  <c r="M54" i="1"/>
  <c r="N54" i="1"/>
  <c r="F62" i="1"/>
  <c r="G62" i="1"/>
  <c r="H62" i="1"/>
  <c r="I62" i="1"/>
  <c r="J62" i="1"/>
  <c r="K62" i="1"/>
  <c r="L62" i="1"/>
  <c r="M62" i="1"/>
  <c r="E62" i="1"/>
  <c r="O65" i="1"/>
  <c r="O64" i="1" s="1"/>
  <c r="P65" i="1"/>
  <c r="P64" i="1" s="1"/>
  <c r="Q65" i="1"/>
  <c r="Q64" i="1" s="1"/>
  <c r="R65" i="1"/>
  <c r="R64" i="1" s="1"/>
  <c r="S65" i="1"/>
  <c r="S64" i="1" s="1"/>
  <c r="T65" i="1"/>
  <c r="T64" i="1" s="1"/>
  <c r="U65" i="1"/>
  <c r="U64" i="1" s="1"/>
  <c r="V65" i="1"/>
  <c r="V64" i="1" s="1"/>
  <c r="W65" i="1"/>
  <c r="W64" i="1" s="1"/>
  <c r="X65" i="1"/>
  <c r="X64" i="1" s="1"/>
  <c r="Y65" i="1"/>
  <c r="Y64" i="1" s="1"/>
  <c r="Z65" i="1"/>
  <c r="Z64" i="1" s="1"/>
  <c r="AA65" i="1"/>
  <c r="AA64" i="1" s="1"/>
  <c r="AB65" i="1"/>
  <c r="AB64" i="1" s="1"/>
  <c r="AC65" i="1"/>
  <c r="AC64" i="1" s="1"/>
  <c r="AD65" i="1"/>
  <c r="AD64" i="1" s="1"/>
  <c r="AE65" i="1"/>
  <c r="AE64" i="1" s="1"/>
  <c r="AF65" i="1"/>
  <c r="AF64" i="1" s="1"/>
  <c r="AG65" i="1"/>
  <c r="AG64" i="1" s="1"/>
  <c r="AH65" i="1"/>
  <c r="AH64" i="1" s="1"/>
  <c r="AI65" i="1"/>
  <c r="AI64" i="1" s="1"/>
  <c r="AJ65" i="1"/>
  <c r="AJ64" i="1" s="1"/>
  <c r="AK65" i="1"/>
  <c r="AK64" i="1" s="1"/>
  <c r="AL65" i="1"/>
  <c r="AL64" i="1" s="1"/>
  <c r="AM65" i="1"/>
  <c r="AM64" i="1" s="1"/>
  <c r="AN65" i="1"/>
  <c r="AN64" i="1" s="1"/>
  <c r="AO65" i="1"/>
  <c r="AO64" i="1" s="1"/>
  <c r="AP65" i="1"/>
  <c r="AP64" i="1" s="1"/>
  <c r="AQ65" i="1"/>
  <c r="AQ64" i="1" s="1"/>
  <c r="AR65" i="1"/>
  <c r="AR64" i="1" s="1"/>
  <c r="AT65" i="1"/>
  <c r="AT64" i="1" s="1"/>
  <c r="AU65" i="1"/>
  <c r="AU64" i="1" s="1"/>
  <c r="AV65" i="1"/>
  <c r="AV64" i="1" s="1"/>
  <c r="AW65" i="1"/>
  <c r="AW64" i="1" s="1"/>
  <c r="AX65" i="1"/>
  <c r="AX64" i="1" s="1"/>
  <c r="AY65" i="1"/>
  <c r="AY64" i="1" s="1"/>
  <c r="AZ65" i="1"/>
  <c r="AZ64" i="1" s="1"/>
  <c r="BA65" i="1"/>
  <c r="BA64" i="1" s="1"/>
  <c r="BB65" i="1"/>
  <c r="BB64" i="1" s="1"/>
  <c r="F66" i="1"/>
  <c r="G66" i="1"/>
  <c r="H66" i="1"/>
  <c r="I66" i="1"/>
  <c r="J66" i="1"/>
  <c r="K66" i="1"/>
  <c r="M66" i="1"/>
  <c r="N66" i="1"/>
  <c r="F67" i="1"/>
  <c r="G67" i="1"/>
  <c r="H67" i="1"/>
  <c r="I67" i="1"/>
  <c r="J67" i="1"/>
  <c r="K67" i="1"/>
  <c r="L67" i="1"/>
  <c r="L65" i="1" s="1"/>
  <c r="L64" i="1" s="1"/>
  <c r="M67" i="1"/>
  <c r="N67" i="1"/>
  <c r="E67" i="1"/>
  <c r="L18" i="1"/>
  <c r="M18" i="1"/>
  <c r="I21" i="1"/>
  <c r="J42" i="1" l="1"/>
  <c r="M65" i="1"/>
  <c r="M64" i="1" s="1"/>
  <c r="M42" i="1"/>
  <c r="G42" i="1"/>
  <c r="I42" i="1"/>
  <c r="H65" i="1"/>
  <c r="H64" i="1" s="1"/>
  <c r="G65" i="1"/>
  <c r="G64" i="1" s="1"/>
  <c r="F65" i="1"/>
  <c r="F64" i="1" s="1"/>
  <c r="D22" i="1"/>
  <c r="D17" i="1"/>
  <c r="D15" i="1" s="1"/>
  <c r="R17" i="1"/>
  <c r="R49" i="1"/>
  <c r="P17" i="1"/>
  <c r="Q49" i="1"/>
  <c r="L44" i="1"/>
  <c r="L43" i="1" s="1"/>
  <c r="L42" i="1" s="1"/>
  <c r="K44" i="1"/>
  <c r="K43" i="1" s="1"/>
  <c r="K42" i="1" s="1"/>
  <c r="W17" i="1"/>
  <c r="S17" i="1"/>
  <c r="J65" i="1"/>
  <c r="J64" i="1" s="1"/>
  <c r="P49" i="1"/>
  <c r="Q17" i="1"/>
  <c r="O23" i="1"/>
  <c r="O16" i="1" s="1"/>
  <c r="K65" i="1"/>
  <c r="K64" i="1" s="1"/>
  <c r="S22" i="1"/>
  <c r="V17" i="1"/>
  <c r="V22" i="1"/>
  <c r="W22" i="1"/>
  <c r="X17" i="1"/>
  <c r="X22" i="1"/>
  <c r="U17" i="1"/>
  <c r="U22" i="1"/>
  <c r="T17" i="1"/>
  <c r="T22" i="1"/>
  <c r="F24" i="1"/>
  <c r="F23" i="1" s="1"/>
  <c r="G24" i="1"/>
  <c r="G23" i="1" s="1"/>
  <c r="I65" i="1"/>
  <c r="I64" i="1" s="1"/>
  <c r="O17" i="1"/>
  <c r="H24" i="1"/>
  <c r="H23" i="1" s="1"/>
  <c r="J52" i="1"/>
  <c r="H52" i="1"/>
  <c r="N20" i="1"/>
  <c r="I52" i="1"/>
  <c r="M24" i="1"/>
  <c r="N52" i="1"/>
  <c r="L24" i="1"/>
  <c r="L23" i="1" s="1"/>
  <c r="N65" i="1"/>
  <c r="N64" i="1" s="1"/>
  <c r="G20" i="1"/>
  <c r="N24" i="1"/>
  <c r="K52" i="1"/>
  <c r="M52" i="1"/>
  <c r="I24" i="1"/>
  <c r="I23" i="1" s="1"/>
  <c r="J21" i="1"/>
  <c r="Q23" i="1"/>
  <c r="P23" i="1"/>
  <c r="X49" i="1"/>
  <c r="W49" i="1"/>
  <c r="I20" i="1"/>
  <c r="L20" i="1"/>
  <c r="J20" i="1"/>
  <c r="F20" i="1"/>
  <c r="H18" i="1"/>
  <c r="E20" i="1"/>
  <c r="K20" i="1"/>
  <c r="H20" i="1"/>
  <c r="I18" i="1"/>
  <c r="K18" i="1"/>
  <c r="M20" i="1"/>
  <c r="K19" i="1"/>
  <c r="T49" i="1"/>
  <c r="J49" i="1" s="1"/>
  <c r="N21" i="1"/>
  <c r="AS24" i="1"/>
  <c r="AS23" i="1" s="1"/>
  <c r="M21" i="1"/>
  <c r="G19" i="1"/>
  <c r="L21" i="1"/>
  <c r="H19" i="1"/>
  <c r="F19" i="1"/>
  <c r="U49" i="1"/>
  <c r="J18" i="1"/>
  <c r="K21" i="1"/>
  <c r="E19" i="1"/>
  <c r="S49" i="1"/>
  <c r="G18" i="1"/>
  <c r="F18" i="1"/>
  <c r="E21" i="1"/>
  <c r="F21" i="1"/>
  <c r="E66" i="1"/>
  <c r="E65" i="1" s="1"/>
  <c r="E64" i="1" s="1"/>
  <c r="AS65" i="1"/>
  <c r="AS64" i="1" s="1"/>
  <c r="K24" i="1"/>
  <c r="K23" i="1" s="1"/>
  <c r="G21" i="1"/>
  <c r="H21" i="1"/>
  <c r="G52" i="1"/>
  <c r="E18" i="1"/>
  <c r="F52" i="1"/>
  <c r="N18" i="1"/>
  <c r="J24" i="1"/>
  <c r="J23" i="1" s="1"/>
  <c r="J19" i="1"/>
  <c r="I19" i="1"/>
  <c r="E17" i="1" l="1"/>
  <c r="O22" i="1"/>
  <c r="O15" i="1"/>
  <c r="M23" i="1"/>
  <c r="N23" i="1"/>
  <c r="AU22" i="1"/>
  <c r="AU16" i="1"/>
  <c r="AU15" i="1" s="1"/>
  <c r="AB16" i="1"/>
  <c r="AB15" i="1" s="1"/>
  <c r="AB22" i="1"/>
  <c r="AG22" i="1"/>
  <c r="AG16" i="1"/>
  <c r="AG15" i="1" s="1"/>
  <c r="AH22" i="1"/>
  <c r="AH16" i="1"/>
  <c r="AH15" i="1" s="1"/>
  <c r="AQ22" i="1"/>
  <c r="AQ16" i="1"/>
  <c r="AQ15" i="1" s="1"/>
  <c r="AW22" i="1"/>
  <c r="AW16" i="1"/>
  <c r="AW15" i="1" s="1"/>
  <c r="AR22" i="1"/>
  <c r="AR16" i="1"/>
  <c r="AR15" i="1" s="1"/>
  <c r="BA16" i="1"/>
  <c r="BA15" i="1" s="1"/>
  <c r="BA22" i="1"/>
  <c r="AC22" i="1"/>
  <c r="AC16" i="1"/>
  <c r="AC15" i="1" s="1"/>
  <c r="AM16" i="1"/>
  <c r="AM15" i="1" s="1"/>
  <c r="AM22" i="1"/>
  <c r="AA22" i="1"/>
  <c r="AA16" i="1"/>
  <c r="AA15" i="1" s="1"/>
  <c r="AK16" i="1"/>
  <c r="AK15" i="1" s="1"/>
  <c r="AK22" i="1"/>
  <c r="W16" i="1"/>
  <c r="W15" i="1" s="1"/>
  <c r="T16" i="1"/>
  <c r="T15" i="1" s="1"/>
  <c r="Q22" i="1"/>
  <c r="Q16" i="1"/>
  <c r="Q15" i="1" s="1"/>
  <c r="P22" i="1"/>
  <c r="P16" i="1"/>
  <c r="P15" i="1" s="1"/>
  <c r="R22" i="1"/>
  <c r="R16" i="1"/>
  <c r="R15" i="1" s="1"/>
  <c r="X16" i="1"/>
  <c r="X15" i="1" s="1"/>
  <c r="U16" i="1"/>
  <c r="U15" i="1" s="1"/>
  <c r="S16" i="1"/>
  <c r="S15" i="1" s="1"/>
  <c r="AX16" i="1"/>
  <c r="AX15" i="1" s="1"/>
  <c r="AX22" i="1"/>
  <c r="AY22" i="1"/>
  <c r="AY16" i="1"/>
  <c r="AY15" i="1" s="1"/>
  <c r="AZ22" i="1"/>
  <c r="AZ16" i="1"/>
  <c r="AZ15" i="1" s="1"/>
  <c r="BB22" i="1"/>
  <c r="BB16" i="1"/>
  <c r="BB15" i="1" s="1"/>
  <c r="AV22" i="1"/>
  <c r="AV16" i="1"/>
  <c r="AV15" i="1" s="1"/>
  <c r="AT22" i="1"/>
  <c r="AT16" i="1"/>
  <c r="AT15" i="1" s="1"/>
  <c r="AS16" i="1"/>
  <c r="AS15" i="1" s="1"/>
  <c r="AS22" i="1"/>
  <c r="AP16" i="1"/>
  <c r="AP15" i="1" s="1"/>
  <c r="AP22" i="1"/>
  <c r="AO16" i="1"/>
  <c r="AO15" i="1" s="1"/>
  <c r="AO22" i="1"/>
  <c r="AN16" i="1"/>
  <c r="AN15" i="1" s="1"/>
  <c r="AN22" i="1"/>
  <c r="AL16" i="1"/>
  <c r="AL15" i="1" s="1"/>
  <c r="AL22" i="1"/>
  <c r="AJ16" i="1"/>
  <c r="AJ15" i="1" s="1"/>
  <c r="AJ22" i="1"/>
  <c r="AI16" i="1"/>
  <c r="AI15" i="1" s="1"/>
  <c r="AI22" i="1"/>
  <c r="AF22" i="1"/>
  <c r="AF16" i="1"/>
  <c r="AF15" i="1" s="1"/>
  <c r="AD22" i="1"/>
  <c r="AD16" i="1"/>
  <c r="AD15" i="1" s="1"/>
  <c r="Z16" i="1"/>
  <c r="Z15" i="1" s="1"/>
  <c r="Y22" i="1"/>
  <c r="Y16" i="1"/>
  <c r="Y15" i="1" s="1"/>
  <c r="V16" i="1"/>
  <c r="V15" i="1" s="1"/>
  <c r="M17" i="1"/>
  <c r="N17" i="1"/>
  <c r="H17" i="1"/>
  <c r="I17" i="1"/>
  <c r="L17" i="1"/>
  <c r="J17" i="1"/>
  <c r="E15" i="1" l="1"/>
  <c r="I22" i="1"/>
  <c r="E22" i="1"/>
  <c r="L22" i="1"/>
  <c r="J22" i="1"/>
  <c r="F22" i="1"/>
  <c r="E16" i="1"/>
  <c r="H22" i="1"/>
  <c r="G16" i="1"/>
  <c r="G22" i="1"/>
  <c r="M22" i="1"/>
  <c r="H16" i="1"/>
  <c r="AE17" i="1"/>
  <c r="K17" i="1" s="1"/>
  <c r="N22" i="1"/>
  <c r="L16" i="1"/>
  <c r="G17" i="1"/>
  <c r="M15" i="1"/>
  <c r="I16" i="1"/>
  <c r="G15" i="1"/>
  <c r="F16" i="1"/>
  <c r="L15" i="1"/>
  <c r="F17" i="1"/>
  <c r="F15" i="1"/>
  <c r="J15" i="1"/>
  <c r="N16" i="1"/>
  <c r="N15" i="1"/>
  <c r="H15" i="1"/>
  <c r="I15" i="1"/>
  <c r="M16" i="1"/>
  <c r="J16" i="1"/>
  <c r="AE22" i="1" l="1"/>
  <c r="K22" i="1" s="1"/>
  <c r="AE16" i="1"/>
  <c r="AE15" i="1" l="1"/>
  <c r="K15" i="1" s="1"/>
  <c r="K16" i="1"/>
</calcChain>
</file>

<file path=xl/sharedStrings.xml><?xml version="1.0" encoding="utf-8"?>
<sst xmlns="http://schemas.openxmlformats.org/spreadsheetml/2006/main" count="285" uniqueCount="165">
  <si>
    <t>1.6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</si>
  <si>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</si>
  <si>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</si>
  <si>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</si>
  <si>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</si>
  <si>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</si>
  <si>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</si>
  <si>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</si>
  <si>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</si>
  <si>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</si>
  <si>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</si>
  <si>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</si>
  <si>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</si>
  <si>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</si>
  <si>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</si>
  <si>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</si>
  <si>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</si>
  <si>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</si>
  <si>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</si>
  <si>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</si>
  <si>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</si>
  <si>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</si>
  <si>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</si>
  <si>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</si>
  <si>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</si>
  <si>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</si>
  <si>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</si>
  <si>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</si>
  <si>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</si>
  <si>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</si>
  <si>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</si>
  <si>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</si>
  <si>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</si>
  <si>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O_СГЭС_15</t>
  </si>
  <si>
    <t>1.2.3.1</t>
  </si>
  <si>
    <t>O_СГЭС_14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</si>
  <si>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</si>
  <si>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</si>
  <si>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</si>
  <si>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</si>
  <si>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</si>
  <si>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</si>
  <si>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</si>
  <si>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</si>
  <si>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</si>
  <si>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</si>
  <si>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</si>
  <si>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</si>
  <si>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</si>
  <si>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</si>
  <si>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</si>
  <si>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</si>
  <si>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</si>
  <si>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</si>
  <si>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</si>
  <si>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</si>
  <si>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</si>
  <si>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</si>
  <si>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</si>
  <si>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</si>
  <si>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</si>
  <si>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</si>
  <si>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</si>
  <si>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</si>
  <si>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</si>
  <si>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</si>
  <si>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</si>
  <si>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</si>
  <si>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</si>
  <si>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</si>
  <si>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</si>
  <si>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</si>
  <si>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</si>
  <si>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</si>
  <si>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</si>
  <si>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</si>
  <si>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</si>
  <si>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</si>
  <si>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</si>
  <si>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</si>
  <si>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</si>
  <si>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Пермский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</si>
  <si>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</si>
  <si>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</si>
  <si>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</si>
  <si>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</si>
  <si>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</si>
  <si>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</si>
  <si>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</si>
  <si>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</si>
  <si>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</si>
  <si>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</si>
  <si>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</si>
  <si>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</si>
  <si>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</si>
  <si>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</si>
  <si>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</si>
  <si>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шт.</t>
  </si>
  <si>
    <t>га</t>
  </si>
  <si>
    <t>т.у.</t>
  </si>
  <si>
    <t>МВт</t>
  </si>
  <si>
    <t>км КЛ</t>
  </si>
  <si>
    <t>км ВЛ
 2-цеп</t>
  </si>
  <si>
    <t>км ВЛ
 1-цеп</t>
  </si>
  <si>
    <t>Мвар</t>
  </si>
  <si>
    <t>МВ×А</t>
  </si>
  <si>
    <t>млн рублей (без НДС)</t>
  </si>
  <si>
    <t>млн рублей
(без НДС)</t>
  </si>
  <si>
    <t>IV квартал</t>
  </si>
  <si>
    <t>III квартал</t>
  </si>
  <si>
    <t>II квартал</t>
  </si>
  <si>
    <t>I квартал</t>
  </si>
  <si>
    <t>Всего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</si>
  <si>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</si>
  <si>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</si>
  <si>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</si>
  <si>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инвестиционных проектов</t>
  </si>
  <si>
    <t>Отчет о реализации инвестиционной программы Пермского краевого государственного унитарного предприятия "Северные краевые электрические сети"</t>
  </si>
  <si>
    <t>Ввод объектов инвестиционной деятельности (мощностей)  в эксплуатацию в 2025 году</t>
  </si>
  <si>
    <t>Технологическое присоединение энергопринимающих устройств потребителей максимальной мощностью до 150 кВт включительно, всего в том числе:</t>
  </si>
  <si>
    <t>Реконструкция ТП-234 (аварийно-восстановительные работы по ремонту кровли в части замены мягкой-рулонной кровли на металлическую из проф. листа с устройством стропильной системы), S=52,73м2</t>
  </si>
  <si>
    <t>Реконструкция ТП-144 (установка временной КТП-400/10/0,4кВ, для перевода нагрузок, реконструкция строительной части - 1 шт, реконструкция воздушного ввода 6кВ замена голого провода на СИП, протяженностью 0,035км, реконструкция воздушных вводов 0,4кВ замена голово провода на СИП - протяженностью  0,074км)</t>
  </si>
  <si>
    <t>O_СГЭС_4</t>
  </si>
  <si>
    <t>Реконструкция ВЛ-0,4кВ от ТП-157 (замена деревянных опор на железобетонные,  голого провода на провод СИП, протяженность линии 2,18 км)</t>
  </si>
  <si>
    <t>O_СГЭС_9</t>
  </si>
  <si>
    <t>Модернизация КЛ-0,4 кВ ТП-238 ф. ЗМИ, (аварийно-восстановительные работы по замене кабеля, протяженность линии 0,229 км)</t>
  </si>
  <si>
    <t xml:space="preserve">Установка приборов учета в соответствии с Федеральным законом от 27.12.2018 № 522-ФЗ  при выходе из строя ПУ потребителя, класс напряжения 6(10) кВ (1 п.у.) </t>
  </si>
  <si>
    <t>O_СГЭС_17</t>
  </si>
  <si>
    <t>Дизель передвижной электростанции мощностью 200 кВт ( ЭД-200-Т400-1РПМ2 на шасси  с автозапуском) - 1 шт</t>
  </si>
  <si>
    <t>O_СГЭС_2</t>
  </si>
  <si>
    <t>Приобретение транспортного средства объем двигателя 1,6 л (90 л.с), 5МТ, комплектация Standard (1 шт)</t>
  </si>
  <si>
    <t>O_СГЭС_18</t>
  </si>
  <si>
    <t>Приобретение автомобиля повышенной проходимости (пятиместный) (Длина - не менее 4390 мм, ширина с зеркалами заднего вида - не менее 2170 мм, высота - не менее 2064 мм, колёсная база - не менее 2300 мм, дорожный просвет - не менее 205 мм, грузоподъёмность - не менее 925 кг, длина багажного отделения- не менее 1300 мм, объём багажного отделения - не менее 3,1м3.) (1 шт)</t>
  </si>
  <si>
    <t>O_СГЭС_19</t>
  </si>
  <si>
    <t>Приобретение Автогидроподъемник ВИПО-18-01-33086 (или эквивалент), 1 шт.</t>
  </si>
  <si>
    <t>O_СГЭС_20</t>
  </si>
  <si>
    <t>Приобретение экскаватор-погрузчик ELAZ-BL 880, 1шт.</t>
  </si>
  <si>
    <t>O_СГЭС_21</t>
  </si>
  <si>
    <t>P_СГЭС_2</t>
  </si>
  <si>
    <t>P_СГЭС_12</t>
  </si>
  <si>
    <t>Утвержденные плановые значения показателей приведены в соответствии с Приказом Министерства тарифного регулирования и энергетики Пермского края от 29.11.2024 г. № 46-02-41-55</t>
  </si>
  <si>
    <t>Технологическое присоединение энергопринимающих устройств потребителя Каприелова В.В. по адресу г. Соликамск, ул. Октябрьская, 103/6 , установка высоковольтного прибора учета-1шт.</t>
  </si>
  <si>
    <t>P_СГЭС_13</t>
  </si>
  <si>
    <t>Строительство ВЛ-6кВ протяженность трассы - 0,95км, КЛ-6кВ- протяженность трассы 0,014укм от ТП-34; установка реклоузера-1 шт, для технологического присоединения энергопринимающих устройств заявителя ПАО "Уралкалий" (кадастровый номер земельного участка 59:10:0301003:1179); установка высоковольтного прибора учета-1шт.</t>
  </si>
  <si>
    <t>O_СГЭС_16</t>
  </si>
  <si>
    <t>Реконструкция ТП-114 (аварийно-восстановительные работы по замене трансформатора ТМ-400 кВА 6/0,4кВ на  ТМГ-400/6-УХЛ1 6/0,4кВ)</t>
  </si>
  <si>
    <t>P_СГЭС_14</t>
  </si>
  <si>
    <t>P_СГЭС_15</t>
  </si>
  <si>
    <t>нд</t>
  </si>
  <si>
    <t>P_СГЭС_4</t>
  </si>
  <si>
    <t>P_СГЭС_16</t>
  </si>
  <si>
    <t>Приобретение трехфазного вольтамперфазометра, 1 шт.</t>
  </si>
  <si>
    <t>P_СГЭС_3</t>
  </si>
  <si>
    <t>Приобретение Сушильных шкафов, 2 шт.</t>
  </si>
  <si>
    <t>P_СГЭС_1</t>
  </si>
  <si>
    <t>P_СГЭС_17</t>
  </si>
  <si>
    <t>Строительство двух КЛ-0,4кВ от ТП-156, протяженностью трассы - 0,42 км, с установкой двух трехфазных приборов учета полукосвенного включения для технологического присоединения энергопринимающих устройств ГКУ ПК «УКС Пермского края» (кад. номер 59:10:0105017:334)</t>
  </si>
  <si>
    <t>Приобретение трансформатора ТМГ-400/6/0,4 - 1шт</t>
  </si>
  <si>
    <t>Год раскрытия информации: 2026 год</t>
  </si>
  <si>
    <t>Установка приборов учета в соответствии с Федеральным законом от 27.12.2018 № 522-ФЗ  при выходе из строя ПУ потребителя, класс напряжения 0,2 (0,4) кВ (170 т.у.)</t>
  </si>
  <si>
    <t>Установка приборов учета в соответствии с Федеральным законом от 27.12.2018 № 522-ФЗ  при истечении МПИ, срока эксплуатации и при отсутствии прибора учета у потребителя в Пермском крае на территории Соликамского городского округа класса напряжения 0,2 (0,4) кВ (21 т.у.)</t>
  </si>
  <si>
    <t>P_СГЭС_18</t>
  </si>
  <si>
    <t>Модернизация ТП-156 для технологического присоединения энергопринимающих устройств ГКУ ПК "УКС Пермского края" (аварийно-восстановительные работы по замене трансформатора ТМ-400кВА 6/0,4кВ на ТМГ11-400 кВА 6/0,4кВ (кад. номер з/у 59:10:0105017:334))</t>
  </si>
  <si>
    <t>Модернизация ВЛ-0,4 кВ для технологического присоединения энергопринимающих устройств потребителя Верхоланцев В.Г.(аварийно-восстановительные работы по замене провода, протяженность линии 1,13 км (кадастровый номер земельного участка № 59:37:1550102:237))</t>
  </si>
  <si>
    <t>Строительство ВЛ-0,4кВ АО «Соликамский завод Урал» (строительно-монтажные работы воздушной линии, протяженностью 0,45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</si>
</sst>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_р_._-;\-* #,##0.00_р_._-;_-* &quot;-&quot;??_р_._-;_-@_-"/>
    <numFmt numFmtId="165" formatCode="#,##0.00\ _₽"/>
    <numFmt numFmtId="166" formatCode="_-* #,##0\ _₽_-;\-* #,##0\ _₽_-;_-* &quot;-&quot;\ _₽_-;_-@_-"/>
    <numFmt numFmtId="167" formatCode="_(* #,##0.00_);_(* \(#,##0.00\);_(* &quot;-&quot;??_);_(@_)"/>
    <numFmt numFmtId="168" formatCode="#,##0.00000000"/>
    <numFmt numFmtId="169" formatCode="#,##0_ ;\-#,##0\ "/>
    <numFmt numFmtId="170" formatCode="_-* #,##0.00\ _р_._-;\-* #,##0.00\ _р_._-;_-* &quot;-&quot;??\ _р_._-;_-@_-"/>
    <numFmt numFmtId="171" formatCode="_-* #,##0.00\ _₽_-;\-* #,##0.00\ _₽_-;_-* &quot;-&quot;??\ _₽_-;_-@_-"/>
  </numFmts>
  <fonts count="3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Calibri"/>
      <family val="2"/>
      <scheme val="minor"/>
    </font>
    <font>
      <sz val="11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53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21" borderId="1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19" applyNumberFormat="0" applyFont="0" applyAlignment="0" applyProtection="0"/>
    <xf numFmtId="0" fontId="22" fillId="0" borderId="2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4" fontId="6" fillId="0" borderId="0" applyFont="0" applyFill="0" applyBorder="0" applyAlignment="0" applyProtection="0"/>
    <xf numFmtId="169" fontId="27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8" fillId="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8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21" borderId="1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19" applyNumberFormat="0" applyFont="0" applyAlignment="0" applyProtection="0"/>
    <xf numFmtId="0" fontId="22" fillId="0" borderId="2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6" fillId="0" borderId="0"/>
    <xf numFmtId="0" fontId="1" fillId="0" borderId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9" fillId="0" borderId="0"/>
    <xf numFmtId="0" fontId="6" fillId="0" borderId="0"/>
    <xf numFmtId="0" fontId="25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8" fillId="3" borderId="0" applyNumberFormat="0" applyBorder="0" applyAlignment="0" applyProtection="0"/>
    <xf numFmtId="0" fontId="9" fillId="15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8" fillId="3" borderId="0" applyNumberFormat="0" applyBorder="0" applyAlignment="0" applyProtection="0"/>
    <xf numFmtId="0" fontId="30" fillId="0" borderId="0"/>
    <xf numFmtId="0" fontId="6" fillId="0" borderId="0"/>
    <xf numFmtId="0" fontId="1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171" fontId="1" fillId="0" borderId="0" applyFon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1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31" fillId="0" borderId="0"/>
    <xf numFmtId="0" fontId="1" fillId="0" borderId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31" fillId="0" borderId="0"/>
    <xf numFmtId="0" fontId="6" fillId="0" borderId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1" fillId="0" borderId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9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5" borderId="0" applyNumberFormat="0" applyBorder="0" applyAlignment="0" applyProtection="0"/>
    <xf numFmtId="0" fontId="9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9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9" fillId="13" borderId="0" applyNumberFormat="0" applyBorder="0" applyAlignment="0" applyProtection="0"/>
    <xf numFmtId="0" fontId="8" fillId="8" borderId="0" applyNumberFormat="0" applyBorder="0" applyAlignment="0" applyProtection="0"/>
    <xf numFmtId="0" fontId="8" fillId="4" borderId="0" applyNumberFormat="0" applyBorder="0" applyAlignment="0" applyProtection="0"/>
    <xf numFmtId="0" fontId="8" fillId="9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8" fillId="5" borderId="0" applyNumberFormat="0" applyBorder="0" applyAlignment="0" applyProtection="0"/>
    <xf numFmtId="0" fontId="1" fillId="0" borderId="0"/>
    <xf numFmtId="9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4" fontId="1" fillId="0" borderId="1" xfId="2" applyNumberFormat="1" applyFont="1" applyFill="1" applyBorder="1" applyAlignment="1">
      <alignment horizontal="center" vertical="center" wrapText="1"/>
    </xf>
    <xf numFmtId="167" fontId="4" fillId="0" borderId="0" xfId="3" applyFont="1" applyFill="1"/>
    <xf numFmtId="4" fontId="1" fillId="0" borderId="2" xfId="2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/>
    <xf numFmtId="4" fontId="4" fillId="0" borderId="0" xfId="0" applyNumberFormat="1" applyFont="1" applyFill="1"/>
    <xf numFmtId="168" fontId="1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166" fontId="5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 wrapText="1"/>
    </xf>
    <xf numFmtId="2" fontId="1" fillId="0" borderId="2" xfId="2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49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1" xfId="4" applyFont="1" applyFill="1" applyBorder="1" applyAlignment="1">
      <alignment horizontal="left" vertical="center" wrapText="1"/>
    </xf>
    <xf numFmtId="49" fontId="1" fillId="0" borderId="1" xfId="4" applyNumberFormat="1" applyFont="1" applyFill="1" applyBorder="1" applyAlignment="1">
      <alignment horizontal="center" vertical="center" wrapText="1"/>
    </xf>
    <xf numFmtId="49" fontId="1" fillId="0" borderId="2" xfId="4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1" fillId="0" borderId="2" xfId="1" applyFont="1" applyBorder="1" applyAlignment="1">
      <alignment horizontal="left" vertical="center" wrapText="1"/>
    </xf>
  </cellXfs>
  <cellStyles count="1153">
    <cellStyle name="20% - Акцент1 2" xfId="64" xr:uid="{6D95B5A1-0F0A-453B-A12F-4B2791F541B0}"/>
    <cellStyle name="20% — акцент1 2" xfId="6" xr:uid="{66985645-D900-40E1-A052-59DBD81006FB}"/>
    <cellStyle name="20% — акцент1 3" xfId="59" xr:uid="{44170760-B598-48B8-A6FE-3CA4252F24EA}"/>
    <cellStyle name="20% — акцент1 4" xfId="295" xr:uid="{A0486BF3-4FEF-4623-B1F1-DC8BE921570B}"/>
    <cellStyle name="20% — акцент1 5" xfId="294" xr:uid="{9466005E-DEA3-4414-96E4-2B0FC7F90DAA}"/>
    <cellStyle name="20% — акцент1 6" xfId="296" xr:uid="{8F928B1B-E788-4307-B0E9-A0E2543B13CB}"/>
    <cellStyle name="20% - Акцент2 2" xfId="65" xr:uid="{7C003363-8576-4490-9410-75E1A6BA75A6}"/>
    <cellStyle name="20% — акцент2 2" xfId="7" xr:uid="{0A9FC843-3B89-4491-877B-87496163C5F3}"/>
    <cellStyle name="20% — акцент2 3" xfId="277" xr:uid="{DECFDA8E-22B8-4E4A-94C1-7F5096D9B5A5}"/>
    <cellStyle name="20% — акцент2 4" xfId="314" xr:uid="{D5669FFC-0C68-4B6A-8F39-4E60CBBBD796}"/>
    <cellStyle name="20% — акцент2 5" xfId="330" xr:uid="{37FBFFE5-8C29-43BE-BB84-1CEB9A5D2EED}"/>
    <cellStyle name="20% — акцент2 6" xfId="1129" xr:uid="{863AA023-A032-415B-89CA-F9BDD7739D74}"/>
    <cellStyle name="20% - Акцент3 2" xfId="66" xr:uid="{22726D79-B5E8-4C96-BF3C-3180608240FF}"/>
    <cellStyle name="20% — акцент3 2" xfId="8" xr:uid="{A05A4F08-1CD4-4A05-BD65-15511581CE0A}"/>
    <cellStyle name="20% — акцент3 3" xfId="278" xr:uid="{3C6773FC-B969-45BA-971F-5FC94E55C828}"/>
    <cellStyle name="20% — акцент3 4" xfId="313" xr:uid="{ACEF50D7-D7E5-480D-8CE9-3441C9857B88}"/>
    <cellStyle name="20% — акцент3 5" xfId="329" xr:uid="{F416D7E2-3D66-4F3B-8874-83DB9475B12F}"/>
    <cellStyle name="20% — акцент3 6" xfId="1140" xr:uid="{9D1FD1EE-D9A9-4E1F-8DA8-A2326B390937}"/>
    <cellStyle name="20% - Акцент4 2" xfId="67" xr:uid="{F1EC325D-FD72-405F-8A64-FCC63FEAC793}"/>
    <cellStyle name="20% — акцент4 2" xfId="9" xr:uid="{93CDB72C-9197-40F2-B48E-CAA7F050F265}"/>
    <cellStyle name="20% — акцент4 3" xfId="279" xr:uid="{E12DB5C6-2BCD-4EC6-8180-A78B2A079ADB}"/>
    <cellStyle name="20% — акцент4 4" xfId="312" xr:uid="{C29ABA5B-90B5-46AB-9A8B-02A16FC06C93}"/>
    <cellStyle name="20% — акцент4 5" xfId="328" xr:uid="{88F9C2A1-4EFA-41CF-9463-D76EEFB4B4BD}"/>
    <cellStyle name="20% — акцент4 6" xfId="1144" xr:uid="{A425255A-B25E-4FAF-ABD4-5542F2F6FBE5}"/>
    <cellStyle name="20% - Акцент5 2" xfId="68" xr:uid="{2C2152A2-FAED-4537-85F3-6C2ADF9178B5}"/>
    <cellStyle name="20% — акцент5 2" xfId="10" xr:uid="{09F897B2-82F1-4DFE-AC7D-32B430E3BE36}"/>
    <cellStyle name="20% — акцент5 3" xfId="280" xr:uid="{2B2CA997-4CC7-44A7-BFE5-A4275024040B}"/>
    <cellStyle name="20% — акцент5 4" xfId="311" xr:uid="{BEEA2D63-763D-4E60-A66A-454A8A899F43}"/>
    <cellStyle name="20% — акцент5 5" xfId="327" xr:uid="{11362B37-9C35-4204-8C26-A77A9674DFC8}"/>
    <cellStyle name="20% — акцент5 6" xfId="1136" xr:uid="{B6E8E3E6-911D-4FF3-A9D8-B7608186F8A9}"/>
    <cellStyle name="20% - Акцент6 2" xfId="69" xr:uid="{E43DEB23-F21F-440A-B2C3-ADC9F27D93AF}"/>
    <cellStyle name="20% — акцент6 2" xfId="11" xr:uid="{FC68795C-71A9-464D-9518-85B3D2D050A4}"/>
    <cellStyle name="20% — акцент6 3" xfId="281" xr:uid="{F0DA86C0-A677-4442-9DE8-5A69CE0B61AA}"/>
    <cellStyle name="20% — акцент6 4" xfId="310" xr:uid="{4F02A530-F5FF-4626-9FFB-B255526CF36D}"/>
    <cellStyle name="20% — акцент6 5" xfId="326" xr:uid="{08AF3F7D-C25C-4FEA-8A69-0A4DC5E04ADD}"/>
    <cellStyle name="20% — акцент6 6" xfId="1133" xr:uid="{E4893873-6863-48EB-BF4B-0686E4C004BC}"/>
    <cellStyle name="40% - Акцент1 2" xfId="70" xr:uid="{4FAD16B0-CCF5-4FA3-BD12-D825B122EC15}"/>
    <cellStyle name="40% — акцент1 2" xfId="12" xr:uid="{3245F4E0-CFDE-418B-904C-65AEEB1BF3D5}"/>
    <cellStyle name="40% — акцент1 3" xfId="282" xr:uid="{F0D1ACEA-42CB-4758-A85A-C4550B500B99}"/>
    <cellStyle name="40% — акцент1 4" xfId="309" xr:uid="{50CFE920-D6D3-4DDD-830F-23ABD0F7711E}"/>
    <cellStyle name="40% — акцент1 5" xfId="325" xr:uid="{C86BFE10-94BD-4BA5-B427-88214E6185C7}"/>
    <cellStyle name="40% — акцент1 6" xfId="1137" xr:uid="{BC290BE7-1069-48E0-9FDF-50213FC619E3}"/>
    <cellStyle name="40% - Акцент2 2" xfId="71" xr:uid="{FE09A925-E961-4E1F-910B-0DE54AC1E69B}"/>
    <cellStyle name="40% — акцент2 2" xfId="13" xr:uid="{8C874152-956D-47C0-B383-B853D94D18EB}"/>
    <cellStyle name="40% — акцент2 3" xfId="283" xr:uid="{4A2FA6FB-3689-49CF-8E84-6B085A77B87E}"/>
    <cellStyle name="40% — акцент2 4" xfId="308" xr:uid="{4E5CC4DB-A3B9-4DAF-8C59-415228F3C3C9}"/>
    <cellStyle name="40% — акцент2 5" xfId="324" xr:uid="{3FF8B374-DC3B-48B7-9D48-7B1D4AB83C7B}"/>
    <cellStyle name="40% — акцент2 6" xfId="1141" xr:uid="{71D29F0A-C2E2-4548-B7B8-AFF3F5FAEBF9}"/>
    <cellStyle name="40% - Акцент3 2" xfId="72" xr:uid="{AB9F80FF-78FA-4B83-BD12-F277B6DE0167}"/>
    <cellStyle name="40% — акцент3 2" xfId="14" xr:uid="{39067A0F-07AD-44CF-8C91-BF38D8F6057A}"/>
    <cellStyle name="40% — акцент3 3" xfId="284" xr:uid="{9E3354E3-C62D-4D8D-BC7D-7D84003E76F6}"/>
    <cellStyle name="40% — акцент3 4" xfId="307" xr:uid="{31A8D44A-0929-46D8-A7ED-2BAD0665D853}"/>
    <cellStyle name="40% — акцент3 5" xfId="323" xr:uid="{E3BC5E2E-1AAB-4532-9E24-E26E1801C6A8}"/>
    <cellStyle name="40% — акцент3 6" xfId="1134" xr:uid="{AD73ED22-DA08-4EDF-85BC-AD09E31150D8}"/>
    <cellStyle name="40% - Акцент4 2" xfId="73" xr:uid="{79A57B1D-828A-4DE7-92F9-6E01AE116299}"/>
    <cellStyle name="40% — акцент4 2" xfId="15" xr:uid="{8F40A6B4-1296-4073-90F7-1343F245082A}"/>
    <cellStyle name="40% — акцент4 3" xfId="285" xr:uid="{A23ABC77-E5D0-4DCC-910C-A5EB0D095A3B}"/>
    <cellStyle name="40% — акцент4 4" xfId="306" xr:uid="{0B6DB97E-6024-4C0A-8827-BDFB30AFCDF0}"/>
    <cellStyle name="40% — акцент4 5" xfId="322" xr:uid="{B03CEBAF-6EB4-4FAC-9451-058609930CDA}"/>
    <cellStyle name="40% — акцент4 6" xfId="1130" xr:uid="{D40E5241-8731-4919-8F88-478E3182E649}"/>
    <cellStyle name="40% - Акцент5 2" xfId="74" xr:uid="{81669DEF-856E-43ED-A721-9AB515E1F017}"/>
    <cellStyle name="40% — акцент5 2" xfId="16" xr:uid="{22E5AE14-2CED-4B44-85DB-DE7AAB268681}"/>
    <cellStyle name="40% — акцент5 3" xfId="286" xr:uid="{DB739E4A-EAF7-4AD5-87C7-A277D33A1CCA}"/>
    <cellStyle name="40% — акцент5 4" xfId="305" xr:uid="{9F1D5481-3E68-4C79-9D46-82E75BC0B482}"/>
    <cellStyle name="40% — акцент5 5" xfId="321" xr:uid="{F71FC406-6A36-40A4-8B40-7AAEA4E77D0D}"/>
    <cellStyle name="40% — акцент5 6" xfId="1139" xr:uid="{E8B39804-B078-472D-A8BB-C9690A580904}"/>
    <cellStyle name="40% - Акцент6 2" xfId="75" xr:uid="{A6FF2DC3-FC03-4097-9A1C-1C6C766FCB2A}"/>
    <cellStyle name="40% — акцент6 2" xfId="17" xr:uid="{04963F7C-32BD-4FE1-AC96-6E1F45B8C79C}"/>
    <cellStyle name="40% — акцент6 3" xfId="287" xr:uid="{ED5FBAD8-C65D-4BDC-8895-DE8162AC6E06}"/>
    <cellStyle name="40% — акцент6 4" xfId="304" xr:uid="{E63F4F13-A5AB-423A-BCEA-5D09D4EC3D4D}"/>
    <cellStyle name="40% — акцент6 5" xfId="320" xr:uid="{7FB115FC-0F9E-425E-A5CD-509D01BEAA74}"/>
    <cellStyle name="40% — акцент6 6" xfId="1132" xr:uid="{C19E069C-5E84-4ADC-AE3E-4A7C34CED4C0}"/>
    <cellStyle name="60% - Акцент1 2" xfId="76" xr:uid="{D1B395CD-9E19-4366-836E-296EFC7E5EF7}"/>
    <cellStyle name="60% — акцент1 2" xfId="18" xr:uid="{51A48208-6716-4513-A01F-54C6302CAF8E}"/>
    <cellStyle name="60% — акцент1 3" xfId="288" xr:uid="{D9926B65-12DF-4BDF-A5DA-D4509180E48D}"/>
    <cellStyle name="60% — акцент1 4" xfId="297" xr:uid="{0DDFD11A-9812-4E87-BD50-C9A1A5120B76}"/>
    <cellStyle name="60% — акцент1 5" xfId="298" xr:uid="{6517C7D1-55F1-497E-9478-0AF3F5275560}"/>
    <cellStyle name="60% — акцент1 6" xfId="1143" xr:uid="{F4FA4656-16A7-46E7-B5F5-710E605E4BF9}"/>
    <cellStyle name="60% - Акцент2 2" xfId="77" xr:uid="{B89BD3AB-3DDD-4BC7-B1FD-C641A5533ED2}"/>
    <cellStyle name="60% — акцент2 2" xfId="19" xr:uid="{27179F54-6F88-4EA6-BA8E-600B470B37B4}"/>
    <cellStyle name="60% — акцент2 3" xfId="289" xr:uid="{C4B1BC1B-5EB6-40B9-A646-C2AD5AC821DB}"/>
    <cellStyle name="60% — акцент2 4" xfId="303" xr:uid="{8B1B3F8D-84D3-4251-9046-C8AAE3A92C47}"/>
    <cellStyle name="60% — акцент2 5" xfId="319" xr:uid="{320BB73F-664D-4CB9-BCE9-33D4A4A7C581}"/>
    <cellStyle name="60% — акцент2 6" xfId="1135" xr:uid="{96C3C9A0-25DD-46E3-BC60-B93B19380235}"/>
    <cellStyle name="60% - Акцент3 2" xfId="78" xr:uid="{6FCAC354-8AF8-468D-A5D5-A3EFC037D405}"/>
    <cellStyle name="60% — акцент3 2" xfId="20" xr:uid="{7E06B8E2-48B6-4F1F-928B-FA42B6F18262}"/>
    <cellStyle name="60% — акцент3 3" xfId="290" xr:uid="{21F6D030-7AC2-4372-BA7C-348B5F3F3679}"/>
    <cellStyle name="60% — акцент3 4" xfId="302" xr:uid="{C105545D-C1BD-44D5-A961-BB79C5C204EC}"/>
    <cellStyle name="60% — акцент3 5" xfId="318" xr:uid="{E6FC8332-0EC9-45B9-BAF5-DD1BCCF39EE7}"/>
    <cellStyle name="60% — акцент3 6" xfId="1128" xr:uid="{EDCB985B-4CD9-47EE-95FB-6A05D84181F8}"/>
    <cellStyle name="60% - Акцент4 2" xfId="79" xr:uid="{B2FABBF4-6FC3-426A-853B-8C7D72BBA348}"/>
    <cellStyle name="60% — акцент4 2" xfId="21" xr:uid="{0FD1C78F-7698-470B-950C-0452A2B1AD61}"/>
    <cellStyle name="60% — акцент4 3" xfId="291" xr:uid="{8F0C3A46-116F-4CB1-B15B-6CDFC4A3F56B}"/>
    <cellStyle name="60% — акцент4 4" xfId="301" xr:uid="{C4A90E19-EF14-4485-8FEE-5FD104696DAD}"/>
    <cellStyle name="60% — акцент4 5" xfId="317" xr:uid="{1B681831-E7C3-47EE-890F-6A04A66D0C54}"/>
    <cellStyle name="60% — акцент4 6" xfId="1138" xr:uid="{A443EB83-A957-41FA-823E-FE0D81727BDE}"/>
    <cellStyle name="60% - Акцент5 2" xfId="80" xr:uid="{96A11F65-A794-4BB8-A762-771AA268C67B}"/>
    <cellStyle name="60% — акцент5 2" xfId="22" xr:uid="{FE39C375-5851-4C25-9E85-24E43CF2AD78}"/>
    <cellStyle name="60% — акцент5 3" xfId="292" xr:uid="{50583A66-5632-40AF-84B7-B77F8F0F0F09}"/>
    <cellStyle name="60% — акцент5 4" xfId="300" xr:uid="{87AAA802-494F-4A1E-A9FE-856412161054}"/>
    <cellStyle name="60% — акцент5 5" xfId="316" xr:uid="{8319474E-03E2-4D71-B698-FCE36AAE664D}"/>
    <cellStyle name="60% — акцент5 6" xfId="1131" xr:uid="{8F1C42E7-D695-4ACB-AD84-2D9D49A5CDA7}"/>
    <cellStyle name="60% - Акцент6 2" xfId="81" xr:uid="{1C130908-9C80-4D78-BBD2-7C9F6B006B00}"/>
    <cellStyle name="60% — акцент6 2" xfId="23" xr:uid="{24FAAEFA-269D-458D-A938-10538758A28B}"/>
    <cellStyle name="60% — акцент6 3" xfId="293" xr:uid="{B988CE8A-82DF-40A6-9E73-611CE8E3E90D}"/>
    <cellStyle name="60% — акцент6 4" xfId="299" xr:uid="{7B88F27D-B4D2-4477-937A-A3860A8AC738}"/>
    <cellStyle name="60% — акцент6 5" xfId="315" xr:uid="{4C950D9A-B852-4505-9F44-A07F11E6CE71}"/>
    <cellStyle name="60% — акцент6 6" xfId="1142" xr:uid="{AD2B67A9-B185-4232-9930-69C83BBE9C5F}"/>
    <cellStyle name="Normal" xfId="520" xr:uid="{7FCFCA30-59F7-4CAA-AF66-272DD04DCEFF}"/>
    <cellStyle name="Normal 2" xfId="82" xr:uid="{C5B0A9C4-6011-403F-8E39-7CDEFDDF11D2}"/>
    <cellStyle name="Акцент1 2" xfId="83" xr:uid="{0F743D18-7495-4ABE-83D8-6BFDF592AA1D}"/>
    <cellStyle name="Акцент1 3" xfId="24" xr:uid="{71ECA150-1602-4ABE-A2AB-8A25D8B6DA18}"/>
    <cellStyle name="Акцент2 2" xfId="84" xr:uid="{0A8F4F4F-A934-4A05-A19C-CE27FBECD37E}"/>
    <cellStyle name="Акцент2 3" xfId="25" xr:uid="{052E8E54-63DD-4127-92E3-F8A05CF4564F}"/>
    <cellStyle name="Акцент3 2" xfId="85" xr:uid="{9EE7E8D8-57C5-4499-8B79-11EEDEEB09D6}"/>
    <cellStyle name="Акцент3 3" xfId="26" xr:uid="{05F875D6-9DF6-4731-9F8B-8D323072CFA1}"/>
    <cellStyle name="Акцент4 2" xfId="86" xr:uid="{54237D38-4943-46CB-BF00-8C8BD11FEFD7}"/>
    <cellStyle name="Акцент4 3" xfId="27" xr:uid="{DC6563E5-57D5-4B77-8853-0F4D7E6BC0A9}"/>
    <cellStyle name="Акцент5 2" xfId="87" xr:uid="{F69AB9A0-FC9E-42A2-BD4F-299288D10BB7}"/>
    <cellStyle name="Акцент5 3" xfId="28" xr:uid="{A6A651AD-84BE-4206-97AE-DE41231D6888}"/>
    <cellStyle name="Акцент6 2" xfId="88" xr:uid="{42D2D53C-656B-4BC3-9122-AB44F942028B}"/>
    <cellStyle name="Акцент6 3" xfId="29" xr:uid="{7D356559-50E1-4938-A25A-176365A3FE92}"/>
    <cellStyle name="Ввод  2" xfId="89" xr:uid="{6CB23B91-85F9-4F5F-81FB-C1465DE741D2}"/>
    <cellStyle name="Ввод  2 2" xfId="350" xr:uid="{0C5270E0-AA73-4549-86B4-853C3F15CBC1}"/>
    <cellStyle name="Ввод  2 2 2" xfId="552" xr:uid="{EE03075D-8A8B-4F4F-AF1F-BB2FFF8A85D2}"/>
    <cellStyle name="Ввод  2 2 2 2" xfId="951" xr:uid="{619C88E1-D840-4B08-8717-6696B761EBD3}"/>
    <cellStyle name="Ввод  2 2 3" xfId="753" xr:uid="{C51E249D-DBE9-4AC7-80CA-D2EB1084B0FE}"/>
    <cellStyle name="Ввод  2 3" xfId="731" xr:uid="{F5165ACF-CD32-4A14-AE20-C6DE4D500787}"/>
    <cellStyle name="Ввод  3" xfId="30" xr:uid="{5A43F4A3-57C3-4D58-9BFC-1B047086381E}"/>
    <cellStyle name="Ввод  3 2" xfId="541" xr:uid="{BE8817F8-2351-46E9-AD80-1B1175D4A2E7}"/>
    <cellStyle name="Ввод  3 2 2" xfId="940" xr:uid="{FF859BEF-33E8-4BBB-A9BB-CA1E75EE6F5B}"/>
    <cellStyle name="Ввод  3 3" xfId="742" xr:uid="{67A9579E-C3EE-4E0E-98FE-4A24AB06BFFC}"/>
    <cellStyle name="Вывод 2" xfId="90" xr:uid="{7FFC96D3-228C-4E99-8F6D-339A3DC8B005}"/>
    <cellStyle name="Вывод 2 2" xfId="351" xr:uid="{7B8E5683-C386-45A4-9735-C58C665AED98}"/>
    <cellStyle name="Вывод 2 2 2" xfId="553" xr:uid="{41E0F3D5-C272-4C04-800A-168263025D3B}"/>
    <cellStyle name="Вывод 2 2 2 2" xfId="952" xr:uid="{D2520008-A037-448E-A290-2AA6360553B8}"/>
    <cellStyle name="Вывод 2 2 3" xfId="754" xr:uid="{7A6EC1E7-CFCA-48B8-9FB3-5AA946B91A68}"/>
    <cellStyle name="Вывод 2 3" xfId="531" xr:uid="{0A77F25C-7AAA-4B5F-BDAD-4D920DBBCACB}"/>
    <cellStyle name="Вывод 2 3 2" xfId="931" xr:uid="{22E45C32-63F2-48AA-A9B1-A4DFDDC9EFC9}"/>
    <cellStyle name="Вывод 2 4" xfId="732" xr:uid="{20C86E7D-FCC7-47EB-961E-3B891BC6ECF3}"/>
    <cellStyle name="Вывод 3" xfId="31" xr:uid="{6B949D65-3EC4-4E6E-893A-65B585FAF4A6}"/>
    <cellStyle name="Вывод 3 2" xfId="542" xr:uid="{F7487744-D9F8-4424-9265-9A28F2260222}"/>
    <cellStyle name="Вывод 3 2 2" xfId="941" xr:uid="{90125C90-2FB2-4B3D-A700-110E435F09E5}"/>
    <cellStyle name="Вывод 3 3" xfId="743" xr:uid="{54D9BBB0-E956-4BA2-AD90-75DCF9CF8BA3}"/>
    <cellStyle name="Вывод 4" xfId="522" xr:uid="{4A9197B3-01B4-4311-A348-4041C88AEFCF}"/>
    <cellStyle name="Вывод 4 2" xfId="723" xr:uid="{57723704-CE59-4E31-94E1-3C2180187E40}"/>
    <cellStyle name="Вывод 4 2 2" xfId="1121" xr:uid="{2F8272BE-45AD-4431-A695-138BF0A4BB64}"/>
    <cellStyle name="Вывод 4 3" xfId="923" xr:uid="{756AD534-E5E3-4CAB-B314-564C04306A81}"/>
    <cellStyle name="Вычисление 2" xfId="91" xr:uid="{7BC3B4A2-8572-4150-BBB4-0D3DFBCD860F}"/>
    <cellStyle name="Вычисление 2 2" xfId="352" xr:uid="{BB7AB4CE-2FCD-4901-A2AF-A8D4FDACE14C}"/>
    <cellStyle name="Вычисление 2 2 2" xfId="554" xr:uid="{4956128A-E498-4401-9985-8BC39E5A7ABD}"/>
    <cellStyle name="Вычисление 2 2 2 2" xfId="953" xr:uid="{D8A74B91-659D-49A3-BB30-E0B83D2D72EC}"/>
    <cellStyle name="Вычисление 2 2 3" xfId="755" xr:uid="{6AB586BB-6964-40A7-BBCE-D1322E8B6EE2}"/>
    <cellStyle name="Вычисление 2 3" xfId="733" xr:uid="{004450A9-F889-4CCA-8246-0A09219BB8BA}"/>
    <cellStyle name="Вычисление 3" xfId="32" xr:uid="{A252A7DF-9195-49C4-BD87-D9E4B1FF93D9}"/>
    <cellStyle name="Вычисление 3 2" xfId="543" xr:uid="{37CF913A-1BAE-4EF9-B263-BAD8E4F7B278}"/>
    <cellStyle name="Вычисление 3 2 2" xfId="942" xr:uid="{D0DE30F3-BE8C-4028-8BB8-606164F3A07F}"/>
    <cellStyle name="Вычисление 3 3" xfId="744" xr:uid="{13B4F4BD-6801-4802-B2C5-FDB176BEE134}"/>
    <cellStyle name="Заголовок 1 2" xfId="92" xr:uid="{C8684D6E-EA5D-4002-8337-E87FAE793C56}"/>
    <cellStyle name="Заголовок 1 3" xfId="33" xr:uid="{CCF42271-3DB3-4AA2-86F8-788DC0873A31}"/>
    <cellStyle name="Заголовок 2 2" xfId="93" xr:uid="{1C94B660-3816-4D64-9AB0-F1802B44864C}"/>
    <cellStyle name="Заголовок 2 3" xfId="34" xr:uid="{E20FA4D9-44A6-499C-91E7-D09EA3B40166}"/>
    <cellStyle name="Заголовок 3 2" xfId="94" xr:uid="{C2246AD6-B591-4C96-A1AE-FC1C6F30BE8D}"/>
    <cellStyle name="Заголовок 3 3" xfId="35" xr:uid="{CE1F426C-082A-4117-8973-DAF49F25460D}"/>
    <cellStyle name="Заголовок 4 2" xfId="95" xr:uid="{CB0CD6BC-5C49-43CC-839D-D6DBD39C0AF4}"/>
    <cellStyle name="Заголовок 4 3" xfId="36" xr:uid="{97472EB6-62B8-4CAC-B6BC-11BB4A58FB0C}"/>
    <cellStyle name="Итог 2" xfId="96" xr:uid="{F2594F62-3E30-4D4A-9721-E208416D7F1A}"/>
    <cellStyle name="Итог 2 2" xfId="353" xr:uid="{08C84C15-D199-4488-9DD5-975060F8B3A5}"/>
    <cellStyle name="Итог 2 2 2" xfId="555" xr:uid="{23F5BAC1-25E0-4CAD-B8CC-1D7E47604970}"/>
    <cellStyle name="Итог 2 2 2 2" xfId="954" xr:uid="{F43BE336-5E2B-478D-8FBA-DD44190FCEE0}"/>
    <cellStyle name="Итог 2 2 3" xfId="756" xr:uid="{9D7D6B86-9C04-4424-A4EE-57B6C7BC0A3D}"/>
    <cellStyle name="Итог 2 3" xfId="532" xr:uid="{EFD75187-52E3-4A98-A7E5-E2A9B927E186}"/>
    <cellStyle name="Итог 2 3 2" xfId="932" xr:uid="{F820A423-B044-4F73-96B8-B291194DA912}"/>
    <cellStyle name="Итог 2 4" xfId="734" xr:uid="{95ECA957-6CE5-426A-8149-DFE399FC0CD1}"/>
    <cellStyle name="Итог 3" xfId="37" xr:uid="{4F25EF05-F65E-467E-9FC0-A39266C7E76C}"/>
    <cellStyle name="Итог 3 2" xfId="544" xr:uid="{019378BE-A1C3-40B0-805F-A908BE4C2B92}"/>
    <cellStyle name="Итог 3 2 2" xfId="943" xr:uid="{17DFC0B6-B67C-4DA8-8059-91131DEC68B0}"/>
    <cellStyle name="Итог 3 3" xfId="745" xr:uid="{D88A49AE-BABC-4C14-8FBA-9A812D23AAA4}"/>
    <cellStyle name="Итог 4" xfId="523" xr:uid="{F59EA28D-1EF8-4A25-94F5-6B9425ADC7F4}"/>
    <cellStyle name="Итог 4 2" xfId="724" xr:uid="{FC7C4A56-4C54-4656-9DDF-D68E14F1E8E2}"/>
    <cellStyle name="Итог 4 2 2" xfId="1122" xr:uid="{87DCC2AD-5F68-4274-A16E-4190404A06C1}"/>
    <cellStyle name="Итог 4 3" xfId="924" xr:uid="{3B15D20D-B963-4A57-844D-015C6D1DF1D3}"/>
    <cellStyle name="Контрольная ячейка 2" xfId="97" xr:uid="{57DCD8CE-C083-430D-8B52-A4918209D67B}"/>
    <cellStyle name="Контрольная ячейка 3" xfId="38" xr:uid="{D1F80553-150E-4C6E-BD3C-D35412DFE8EF}"/>
    <cellStyle name="Название 2" xfId="98" xr:uid="{96D1B6DE-8D8F-4F54-B25C-0EDCE9287BDA}"/>
    <cellStyle name="Название 3" xfId="39" xr:uid="{D904763A-7B78-4073-A966-F7AE7C8828B9}"/>
    <cellStyle name="Нейтральный 2" xfId="99" xr:uid="{CFE6E5D9-6B48-470D-9342-DDA961153C2E}"/>
    <cellStyle name="Нейтральный 3" xfId="40" xr:uid="{4857D27E-AEC1-44FD-A1A5-4F0DBD3BA5C1}"/>
    <cellStyle name="Обычный" xfId="0" builtinId="0"/>
    <cellStyle name="Обычный 10" xfId="5" xr:uid="{3BD16A81-E97D-4FE0-A2EB-78403CF4F6B4}"/>
    <cellStyle name="Обычный 10 2" xfId="540" xr:uid="{DE0D4636-4257-4509-BD22-9FDBD7284B57}"/>
    <cellStyle name="Обычный 10 3" xfId="342" xr:uid="{8C0A2407-14AA-4329-90FE-E41A047D6BDC}"/>
    <cellStyle name="Обычный 11" xfId="521" xr:uid="{46CA2033-82B3-4FDC-A833-484690D0C4C9}"/>
    <cellStyle name="Обычный 11 2" xfId="722" xr:uid="{46C91E63-8F6F-4CAC-921F-2BFD42115D38}"/>
    <cellStyle name="Обычный 12" xfId="529" xr:uid="{485C98C0-6BE0-4EC2-9056-7D5AEC8220FC}"/>
    <cellStyle name="Обычный 12 2" xfId="52" xr:uid="{9E8B9CAB-3546-42B9-AD62-A4F9413C66B5}"/>
    <cellStyle name="Обычный 13" xfId="331" xr:uid="{F0962CF2-6049-40C9-8330-84CCE7FCBE3A}"/>
    <cellStyle name="Обычный 14" xfId="333" xr:uid="{2BBC7B5F-42C7-4906-BFFB-4E008642BBEE}"/>
    <cellStyle name="Обычный 2" xfId="41" xr:uid="{7525F590-D279-42F9-ACBE-F1C456F06836}"/>
    <cellStyle name="Обычный 2 26 2" xfId="112" xr:uid="{04138FB0-7DA7-429F-9EB6-B19F934B918E}"/>
    <cellStyle name="Обычный 3" xfId="42" xr:uid="{D9718E24-B423-41D0-8FA1-6AFE0FD16841}"/>
    <cellStyle name="Обычный 3 2" xfId="61" xr:uid="{9DF31DD8-7D24-404E-A9A8-6DB19990B242}"/>
    <cellStyle name="Обычный 3 2 2" xfId="348" xr:uid="{EFCD1839-03EE-4B1C-B042-25ABB438DEB7}"/>
    <cellStyle name="Обычный 3 2 2 2" xfId="53" xr:uid="{360140BC-E244-46AC-B9DE-33961E07B446}"/>
    <cellStyle name="Обычный 3 2 3" xfId="341" xr:uid="{6DD4D5DA-0604-479F-8334-AE3D143F7209}"/>
    <cellStyle name="Обычный 3 2 5 6" xfId="1145" xr:uid="{E809F6DE-B762-4B3E-8D05-D7E5D1CF4C1D}"/>
    <cellStyle name="Обычный 3 21" xfId="107" xr:uid="{A038A2CD-B854-4044-84AF-D30A52C897C2}"/>
    <cellStyle name="Обычный 4" xfId="49" xr:uid="{D400C9AD-83C0-4067-BA95-3D5DBA0BBED5}"/>
    <cellStyle name="Обычный 4 2" xfId="60" xr:uid="{4138A3C6-9DAF-4339-957C-25544625A35D}"/>
    <cellStyle name="Обычный 5" xfId="50" xr:uid="{C2B362CA-751A-4107-93B0-04632F52396D}"/>
    <cellStyle name="Обычный 6" xfId="51" xr:uid="{3B605023-8234-44B4-9E5B-59FC423BDF08}"/>
    <cellStyle name="Обычный 6 10" xfId="525" xr:uid="{793030DF-A2A3-4A4A-9098-4DB3A7743F4D}"/>
    <cellStyle name="Обычный 6 10 2" xfId="726" xr:uid="{78A130D3-87BF-42BA-BC95-340DB952F166}"/>
    <cellStyle name="Обычный 6 10 2 2" xfId="1124" xr:uid="{4037206A-8D5E-4932-91F7-E70B67F89D99}"/>
    <cellStyle name="Обычный 6 10 3" xfId="926" xr:uid="{33C81226-A05C-40ED-827E-136B4BFE7EB0}"/>
    <cellStyle name="Обычный 6 11" xfId="534" xr:uid="{8F8D1393-30C3-4FC8-8CDF-9A0146BE64E5}"/>
    <cellStyle name="Обычный 6 11 2" xfId="934" xr:uid="{118B2E27-8896-47A6-9EDE-3894C7564ED6}"/>
    <cellStyle name="Обычный 6 12" xfId="334" xr:uid="{2EC6FF7C-3006-4021-ABA3-208B9F1B95FB}"/>
    <cellStyle name="Обычный 6 13" xfId="736" xr:uid="{C7E1BA1E-8BFB-446B-92D3-44194977381F}"/>
    <cellStyle name="Обычный 6 2" xfId="57" xr:uid="{2EE91849-DE22-4170-917F-D0FBB342A325}"/>
    <cellStyle name="Обычный 6 2 10" xfId="346" xr:uid="{09858A7D-6B16-4A82-8275-2A6E3BC84C8A}"/>
    <cellStyle name="Обычный 6 2 10 2" xfId="549" xr:uid="{4D9D1D8D-FC11-4266-89FD-3CD3AC399DA1}"/>
    <cellStyle name="Обычный 6 2 10 2 2" xfId="948" xr:uid="{39FCFCE1-B2C5-4FF1-BC97-3A247BB5E60F}"/>
    <cellStyle name="Обычный 6 2 10 3" xfId="750" xr:uid="{38E268A4-C7BC-4521-BD39-244999DA2666}"/>
    <cellStyle name="Обычный 6 2 11" xfId="528" xr:uid="{DEA3AC7E-6B66-47CF-B554-A94513A498CE}"/>
    <cellStyle name="Обычный 6 2 11 2" xfId="729" xr:uid="{7F528AFE-3303-49B0-A83F-DA0F4E0C5BB5}"/>
    <cellStyle name="Обычный 6 2 11 2 2" xfId="1127" xr:uid="{0679C2D0-4B6D-4921-86D4-E5C33FE2827A}"/>
    <cellStyle name="Обычный 6 2 11 3" xfId="929" xr:uid="{3A0DFDA6-6ACA-43CB-81EC-EC4F5DAE9C81}"/>
    <cellStyle name="Обычный 6 2 12" xfId="537" xr:uid="{B85DEE64-8378-45E4-B007-110AC60F6027}"/>
    <cellStyle name="Обычный 6 2 12 2" xfId="937" xr:uid="{0B921AB2-C746-4960-A7CA-354E39F837F7}"/>
    <cellStyle name="Обычный 6 2 13" xfId="337" xr:uid="{FA28B10A-1E15-46E0-BD15-AF33FFEFCC9C}"/>
    <cellStyle name="Обычный 6 2 14" xfId="739" xr:uid="{88726F3F-81E8-4208-98B4-840E01AA6400}"/>
    <cellStyle name="Обычный 6 2 2" xfId="58" xr:uid="{244F4D34-0338-427C-9B42-02FDA5C903D5}"/>
    <cellStyle name="Обычный 6 2 2 10" xfId="530" xr:uid="{33CCF97A-BFD0-4527-B397-BB52677F9345}"/>
    <cellStyle name="Обычный 6 2 2 10 2" xfId="930" xr:uid="{DC89E74D-06FE-47F5-BAC6-FE54A7A28B9B}"/>
    <cellStyle name="Обычный 6 2 2 11" xfId="332" xr:uid="{0686B752-7C87-48E0-9727-D24F2A629160}"/>
    <cellStyle name="Обычный 6 2 2 12" xfId="730" xr:uid="{97FFB60B-FA24-4613-A104-92A1AE3DAE6F}"/>
    <cellStyle name="Обычный 6 2 2 2" xfId="114" xr:uid="{BC546AF1-6554-4A48-B85D-3326DEAEC67D}"/>
    <cellStyle name="Обычный 6 2 2 2 2" xfId="131" xr:uid="{CCCC5FF1-64B8-4FCE-A450-F493C1FCAA00}"/>
    <cellStyle name="Обычный 6 2 2 2 2 2" xfId="135" xr:uid="{DB9F6B2F-0D5D-4B9C-82F8-420093B561CD}"/>
    <cellStyle name="Обычный 6 2 2 2 2 2 2" xfId="136" xr:uid="{4A1CE5EF-A4B3-4483-86EA-BF6282465F55}"/>
    <cellStyle name="Обычный 6 2 2 2 2 2 2 2" xfId="582" xr:uid="{FC13BD7C-26F0-4D02-9D68-4593C86BAC27}"/>
    <cellStyle name="Обычный 6 2 2 2 2 2 2 2 2" xfId="981" xr:uid="{FCC2794A-8D12-486E-9C6C-9E22B16AFFCB}"/>
    <cellStyle name="Обычный 6 2 2 2 2 2 2 3" xfId="380" xr:uid="{ED1C1C81-45A2-4917-A70E-AF554768936D}"/>
    <cellStyle name="Обычный 6 2 2 2 2 2 2 4" xfId="783" xr:uid="{5EAA594D-039C-49CB-B31E-D15CA70C5206}"/>
    <cellStyle name="Обычный 6 2 2 2 2 2 3" xfId="137" xr:uid="{3C247CBA-9732-49E5-A1B2-31BC76EF85F1}"/>
    <cellStyle name="Обычный 6 2 2 2 2 2 3 2" xfId="583" xr:uid="{2A146425-DAA5-4C44-9235-92494AD07084}"/>
    <cellStyle name="Обычный 6 2 2 2 2 2 3 2 2" xfId="982" xr:uid="{017C7A6F-1D98-4F52-8F34-6931786E14AF}"/>
    <cellStyle name="Обычный 6 2 2 2 2 2 3 3" xfId="381" xr:uid="{91D8E455-C101-4DB0-B4C3-E998D4FA2DEF}"/>
    <cellStyle name="Обычный 6 2 2 2 2 2 3 4" xfId="784" xr:uid="{3EE000EA-59D6-4D8D-9B41-539BF90B7591}"/>
    <cellStyle name="Обычный 6 2 2 2 2 2 4" xfId="581" xr:uid="{74309873-1F6D-4ED1-A8C0-8448F535712C}"/>
    <cellStyle name="Обычный 6 2 2 2 2 2 4 2" xfId="980" xr:uid="{53228C81-D105-4375-BF3E-89E4DA34E91E}"/>
    <cellStyle name="Обычный 6 2 2 2 2 2 5" xfId="379" xr:uid="{20FFD9D3-D0BA-4C1E-BED9-6DF7F6A96ED0}"/>
    <cellStyle name="Обычный 6 2 2 2 2 2 6" xfId="782" xr:uid="{06340072-4EED-43D7-82FA-2E4E95FA6F6D}"/>
    <cellStyle name="Обычный 6 2 2 2 2 3" xfId="138" xr:uid="{3574AFD5-A5D9-401A-A1C9-E40F8B3E03AA}"/>
    <cellStyle name="Обычный 6 2 2 2 2 3 2" xfId="584" xr:uid="{B03E8AC4-CB9A-4221-BDC2-CD539FBF3FAE}"/>
    <cellStyle name="Обычный 6 2 2 2 2 3 2 2" xfId="983" xr:uid="{CEDDEA5D-37B5-4E87-B46D-B699A908D21B}"/>
    <cellStyle name="Обычный 6 2 2 2 2 3 3" xfId="382" xr:uid="{490989C2-4B25-480A-ACA7-8914B66CEE38}"/>
    <cellStyle name="Обычный 6 2 2 2 2 3 4" xfId="785" xr:uid="{7DDD19B7-6FDD-43A9-8F56-084DE079C00C}"/>
    <cellStyle name="Обычный 6 2 2 2 2 4" xfId="139" xr:uid="{95C1F534-B9A0-47D8-A2A4-16FE7A559C99}"/>
    <cellStyle name="Обычный 6 2 2 2 2 4 2" xfId="585" xr:uid="{447927F8-A9A8-460F-A599-3E86644440A0}"/>
    <cellStyle name="Обычный 6 2 2 2 2 4 2 2" xfId="984" xr:uid="{0B75DB7A-803B-4EEB-9E29-96C5B84CDA84}"/>
    <cellStyle name="Обычный 6 2 2 2 2 4 3" xfId="383" xr:uid="{881523DD-CC22-4D94-868E-B8C53F26EA6A}"/>
    <cellStyle name="Обычный 6 2 2 2 2 4 4" xfId="786" xr:uid="{6A5EDD8E-9617-4AF2-94A7-A2DAC68AE45A}"/>
    <cellStyle name="Обычный 6 2 2 2 2 5" xfId="577" xr:uid="{8E44D748-77DD-4322-9311-07AFFC67A1FF}"/>
    <cellStyle name="Обычный 6 2 2 2 2 5 2" xfId="976" xr:uid="{16A49F72-BB9E-471A-8192-C60707ED8797}"/>
    <cellStyle name="Обычный 6 2 2 2 2 6" xfId="375" xr:uid="{BE22C848-3751-492C-A1CA-801BDC3B9619}"/>
    <cellStyle name="Обычный 6 2 2 2 2 7" xfId="778" xr:uid="{67487236-78A6-42A8-AC9F-E16EF7227BDB}"/>
    <cellStyle name="Обычный 6 2 2 2 3" xfId="133" xr:uid="{6503F174-AA0E-473D-8569-4588C76B307D}"/>
    <cellStyle name="Обычный 6 2 2 2 3 2" xfId="140" xr:uid="{D804DEF0-0935-4A37-A106-421B4BD647B8}"/>
    <cellStyle name="Обычный 6 2 2 2 3 2 2" xfId="586" xr:uid="{CAD0E14B-96CA-46F8-9183-005D33E9CE7B}"/>
    <cellStyle name="Обычный 6 2 2 2 3 2 2 2" xfId="985" xr:uid="{60B4D352-5959-4501-BB7E-8C0D7A58AB27}"/>
    <cellStyle name="Обычный 6 2 2 2 3 2 3" xfId="384" xr:uid="{D3C452E6-4116-49A2-9E38-BD07861A3642}"/>
    <cellStyle name="Обычный 6 2 2 2 3 2 4" xfId="787" xr:uid="{A481B93A-E4D2-4161-95FA-FEA0DED37444}"/>
    <cellStyle name="Обычный 6 2 2 2 3 3" xfId="141" xr:uid="{A6AE9946-9706-4548-A41D-A34805B4DBF7}"/>
    <cellStyle name="Обычный 6 2 2 2 3 3 2" xfId="587" xr:uid="{D7C57F54-50EA-49B3-B2CB-838B7AB1CAA9}"/>
    <cellStyle name="Обычный 6 2 2 2 3 3 2 2" xfId="986" xr:uid="{8A188D02-CD07-4EE4-A117-29E72B072CCE}"/>
    <cellStyle name="Обычный 6 2 2 2 3 3 3" xfId="385" xr:uid="{1F9E3A71-A821-44B1-93D8-DFD6A1B9D30F}"/>
    <cellStyle name="Обычный 6 2 2 2 3 3 4" xfId="788" xr:uid="{C3195B96-24DD-4246-ADA2-D1F01164D775}"/>
    <cellStyle name="Обычный 6 2 2 2 3 4" xfId="579" xr:uid="{9B57A24A-363D-44E6-A377-20964605D7CA}"/>
    <cellStyle name="Обычный 6 2 2 2 3 4 2" xfId="978" xr:uid="{16A68328-1D55-43F1-A15C-F96ABF6B3DAB}"/>
    <cellStyle name="Обычный 6 2 2 2 3 5" xfId="377" xr:uid="{35C75FC2-EE7D-4CD6-9F37-0D4B478AC91A}"/>
    <cellStyle name="Обычный 6 2 2 2 3 6" xfId="780" xr:uid="{58101F15-3EC7-477D-8088-086CA5C20A8D}"/>
    <cellStyle name="Обычный 6 2 2 2 4" xfId="142" xr:uid="{D46D9E59-5CE5-4E84-A237-1CDC83DD96C1}"/>
    <cellStyle name="Обычный 6 2 2 2 4 2" xfId="588" xr:uid="{E748C9CD-BBE8-46EE-BF5D-B65ED4B3D47E}"/>
    <cellStyle name="Обычный 6 2 2 2 4 2 2" xfId="987" xr:uid="{EC3BACE2-4867-4636-A294-698D617F3D82}"/>
    <cellStyle name="Обычный 6 2 2 2 4 3" xfId="386" xr:uid="{A5FAC576-E0CE-4BF7-A502-1C4D444F5623}"/>
    <cellStyle name="Обычный 6 2 2 2 4 4" xfId="789" xr:uid="{750BD81E-7757-4710-BC6E-ACD911588EB5}"/>
    <cellStyle name="Обычный 6 2 2 2 5" xfId="143" xr:uid="{BD558719-E60E-437D-9AB2-DE8D4CF5C043}"/>
    <cellStyle name="Обычный 6 2 2 2 5 2" xfId="589" xr:uid="{4D4A09B4-6E3F-4F6C-AC4F-C945C4517F1B}"/>
    <cellStyle name="Обычный 6 2 2 2 5 2 2" xfId="988" xr:uid="{57F8FD86-A2C8-4DFE-A651-E5DE71B29006}"/>
    <cellStyle name="Обычный 6 2 2 2 5 3" xfId="387" xr:uid="{8A03F2D8-8CF6-47F8-A64B-E21D8C84FA06}"/>
    <cellStyle name="Обычный 6 2 2 2 5 4" xfId="790" xr:uid="{7E6AA688-DE7C-4238-AD91-2A3665EB0CEC}"/>
    <cellStyle name="Обычный 6 2 2 2 6" xfId="560" xr:uid="{8A38B188-5C83-490C-B83A-7321CFD3F528}"/>
    <cellStyle name="Обычный 6 2 2 2 6 2" xfId="959" xr:uid="{9504A83E-FEDE-4CA4-8BCD-22B449377F7C}"/>
    <cellStyle name="Обычный 6 2 2 2 7" xfId="358" xr:uid="{1BE8DC12-0AE4-4BC7-B271-D86DC02F21E3}"/>
    <cellStyle name="Обычный 6 2 2 2 8" xfId="761" xr:uid="{C371850C-34A1-4ECC-9F67-A52F50FBF015}"/>
    <cellStyle name="Обычный 6 2 2 3" xfId="126" xr:uid="{353B72FE-715D-40DE-A3C5-A5FF7009D67C}"/>
    <cellStyle name="Обычный 6 2 2 3 2" xfId="144" xr:uid="{F7301E7C-D10C-4827-9227-E87A8DF0636A}"/>
    <cellStyle name="Обычный 6 2 2 3 2 2" xfId="145" xr:uid="{B860F010-2B8E-49D5-BACD-34CC3BB71F72}"/>
    <cellStyle name="Обычный 6 2 2 3 2 2 2" xfId="591" xr:uid="{39CD70E7-63F6-465B-B7B0-A21DF3E124DA}"/>
    <cellStyle name="Обычный 6 2 2 3 2 2 2 2" xfId="990" xr:uid="{D5920454-46DB-4D43-88CF-64D6389B8FD7}"/>
    <cellStyle name="Обычный 6 2 2 3 2 2 3" xfId="389" xr:uid="{958E56DA-D739-42AE-BAC1-3DD92267450B}"/>
    <cellStyle name="Обычный 6 2 2 3 2 2 4" xfId="792" xr:uid="{E964630B-770F-4B33-85F0-FC3BC102FDAB}"/>
    <cellStyle name="Обычный 6 2 2 3 2 3" xfId="146" xr:uid="{CC2E0A0D-30F2-4DC5-B109-36FBF8F7985D}"/>
    <cellStyle name="Обычный 6 2 2 3 2 3 2" xfId="592" xr:uid="{9EB6DA6F-5E80-4BA4-8585-22B92CB8F53B}"/>
    <cellStyle name="Обычный 6 2 2 3 2 3 2 2" xfId="991" xr:uid="{2C3479CD-238B-4284-A3B7-ADE0A2A69980}"/>
    <cellStyle name="Обычный 6 2 2 3 2 3 3" xfId="390" xr:uid="{8A652471-5AF7-4B82-8EF0-B6BB5BD4A7A5}"/>
    <cellStyle name="Обычный 6 2 2 3 2 3 4" xfId="793" xr:uid="{1EECA5C5-F2A8-48D4-9EB2-9849E8D11EE3}"/>
    <cellStyle name="Обычный 6 2 2 3 2 4" xfId="590" xr:uid="{3787B837-6E08-4567-AC97-26148E1927C7}"/>
    <cellStyle name="Обычный 6 2 2 3 2 4 2" xfId="989" xr:uid="{FC0F636C-FE8D-4BAA-8F80-8E4E850413A1}"/>
    <cellStyle name="Обычный 6 2 2 3 2 5" xfId="388" xr:uid="{3D757B03-8C7A-45A9-BCEB-C5AC611C6DCC}"/>
    <cellStyle name="Обычный 6 2 2 3 2 6" xfId="791" xr:uid="{54EDC104-09BE-4CF6-A462-BA177B95287D}"/>
    <cellStyle name="Обычный 6 2 2 3 3" xfId="147" xr:uid="{AF836B88-7E42-4F19-A8C3-0DF98F982D81}"/>
    <cellStyle name="Обычный 6 2 2 3 3 2" xfId="593" xr:uid="{408CDB5E-A91D-4C12-8AD5-5FA880171FA2}"/>
    <cellStyle name="Обычный 6 2 2 3 3 2 2" xfId="992" xr:uid="{FA73A5B7-0994-4803-8290-29C5F9AC8D31}"/>
    <cellStyle name="Обычный 6 2 2 3 3 3" xfId="391" xr:uid="{73A4D819-ABBB-4A60-87A2-7668F617430E}"/>
    <cellStyle name="Обычный 6 2 2 3 3 4" xfId="794" xr:uid="{3B44A95B-82B7-4977-8F0C-B8D9F3A51810}"/>
    <cellStyle name="Обычный 6 2 2 3 4" xfId="148" xr:uid="{1EF3DAF8-7721-4F63-9283-6B4EAF146591}"/>
    <cellStyle name="Обычный 6 2 2 3 4 2" xfId="594" xr:uid="{D4D6EBED-4BE4-4EC0-98D4-15F9C747905B}"/>
    <cellStyle name="Обычный 6 2 2 3 4 2 2" xfId="993" xr:uid="{B9243414-B369-4265-AA2C-56D25EDE3040}"/>
    <cellStyle name="Обычный 6 2 2 3 4 3" xfId="392" xr:uid="{0209EC65-CC44-4ADA-B704-38747D2D15DB}"/>
    <cellStyle name="Обычный 6 2 2 3 4 4" xfId="795" xr:uid="{3F2CD3C4-E081-4DCD-A8E2-EECE28916B01}"/>
    <cellStyle name="Обычный 6 2 2 3 5" xfId="572" xr:uid="{FA10E49D-0BEA-47EC-B019-150927C6358B}"/>
    <cellStyle name="Обычный 6 2 2 3 5 2" xfId="971" xr:uid="{8C80E25C-CCFB-4208-971C-F6C4C4C61ED9}"/>
    <cellStyle name="Обычный 6 2 2 3 6" xfId="370" xr:uid="{C1DDA1DE-6DAF-42BB-A134-A10995FAA1F9}"/>
    <cellStyle name="Обычный 6 2 2 3 7" xfId="773" xr:uid="{83D1A884-80DF-4FDD-9357-63C2CB480927}"/>
    <cellStyle name="Обычный 6 2 2 4" xfId="119" xr:uid="{B136E236-D170-421C-AB48-85AF49261AC5}"/>
    <cellStyle name="Обычный 6 2 2 4 2" xfId="149" xr:uid="{FC0A3118-A7B7-4E3B-827D-98669E08C19E}"/>
    <cellStyle name="Обычный 6 2 2 4 2 2" xfId="150" xr:uid="{52B59893-BC5B-455A-8587-4721A3984A74}"/>
    <cellStyle name="Обычный 6 2 2 4 2 2 2" xfId="596" xr:uid="{4E8FF7BA-B1F9-4FE9-A688-148FB9CD22EF}"/>
    <cellStyle name="Обычный 6 2 2 4 2 2 2 2" xfId="995" xr:uid="{1B0E8F87-CBFA-4ACD-98D7-2EAB5ED1BC7D}"/>
    <cellStyle name="Обычный 6 2 2 4 2 2 3" xfId="394" xr:uid="{8C3EEEBD-8EBC-427F-A798-AE4A9C322173}"/>
    <cellStyle name="Обычный 6 2 2 4 2 2 4" xfId="797" xr:uid="{F7FD87BD-862B-4063-B367-937424AF0912}"/>
    <cellStyle name="Обычный 6 2 2 4 2 3" xfId="151" xr:uid="{2DD5DD63-3C7F-4AC9-BACA-8BC7F02E562C}"/>
    <cellStyle name="Обычный 6 2 2 4 2 3 2" xfId="597" xr:uid="{258E83D3-DE3E-4B96-A4EA-CC9EDD474544}"/>
    <cellStyle name="Обычный 6 2 2 4 2 3 2 2" xfId="996" xr:uid="{167AD8B3-3650-4143-8AA2-BC03A2EAB93D}"/>
    <cellStyle name="Обычный 6 2 2 4 2 3 3" xfId="395" xr:uid="{E4A0F790-40DF-4F93-8A16-CAD01B84709E}"/>
    <cellStyle name="Обычный 6 2 2 4 2 3 4" xfId="798" xr:uid="{23913F9B-DACC-4F3B-829E-45976451238A}"/>
    <cellStyle name="Обычный 6 2 2 4 2 4" xfId="595" xr:uid="{0D1240D1-6F25-4E5B-A843-DF8DD27CDAF0}"/>
    <cellStyle name="Обычный 6 2 2 4 2 4 2" xfId="994" xr:uid="{71D5B246-50E3-4CE8-BBCE-01EEF6164B1E}"/>
    <cellStyle name="Обычный 6 2 2 4 2 5" xfId="393" xr:uid="{3278C3CC-68DB-4275-AC07-45073813552F}"/>
    <cellStyle name="Обычный 6 2 2 4 2 6" xfId="796" xr:uid="{B2A50AF2-1BA5-447A-A4D8-90D431C3E97E}"/>
    <cellStyle name="Обычный 6 2 2 4 3" xfId="152" xr:uid="{F3CEB960-E0C2-4532-832C-6F455988DB4C}"/>
    <cellStyle name="Обычный 6 2 2 4 3 2" xfId="598" xr:uid="{A5975EBA-9972-464C-9754-A59776B21E7C}"/>
    <cellStyle name="Обычный 6 2 2 4 3 2 2" xfId="997" xr:uid="{C7C63118-0F8E-4797-80FA-A3D64E30D7E4}"/>
    <cellStyle name="Обычный 6 2 2 4 3 3" xfId="396" xr:uid="{882960D7-90C0-4A44-8DF3-DD48C994B7E9}"/>
    <cellStyle name="Обычный 6 2 2 4 3 4" xfId="799" xr:uid="{08CAB43C-E915-4945-8123-3417D1EC70FF}"/>
    <cellStyle name="Обычный 6 2 2 4 4" xfId="153" xr:uid="{BAEE649F-7B25-4292-82F6-692B27503F71}"/>
    <cellStyle name="Обычный 6 2 2 4 4 2" xfId="599" xr:uid="{DF856463-EA2F-4D6C-BE6D-C822FFC10ACF}"/>
    <cellStyle name="Обычный 6 2 2 4 4 2 2" xfId="998" xr:uid="{87D4FE63-379C-4B9C-BC15-CB904C857E98}"/>
    <cellStyle name="Обычный 6 2 2 4 4 3" xfId="397" xr:uid="{83325C33-1CFB-4C39-8CE4-4ABE3117B0F2}"/>
    <cellStyle name="Обычный 6 2 2 4 4 4" xfId="800" xr:uid="{6167A42B-4E02-4A9C-85AF-E41C60C18EB3}"/>
    <cellStyle name="Обычный 6 2 2 4 5" xfId="565" xr:uid="{7BDF4683-ADAA-4BCF-91A7-C30101E6E7ED}"/>
    <cellStyle name="Обычный 6 2 2 4 5 2" xfId="964" xr:uid="{3A1AFA18-48F9-4AEC-A815-D6DC8A8158B4}"/>
    <cellStyle name="Обычный 6 2 2 4 6" xfId="363" xr:uid="{113980CB-5027-45B0-BD61-7F71F3077A70}"/>
    <cellStyle name="Обычный 6 2 2 4 7" xfId="766" xr:uid="{74951413-5006-4CF9-B99C-A66D3587BA82}"/>
    <cellStyle name="Обычный 6 2 2 5" xfId="154" xr:uid="{648157B7-5265-4D21-89CD-D64ADEEFEF8C}"/>
    <cellStyle name="Обычный 6 2 2 5 2" xfId="155" xr:uid="{07D268D4-AEB3-44CA-A4BA-12E676CFD3A4}"/>
    <cellStyle name="Обычный 6 2 2 5 2 2" xfId="601" xr:uid="{8B33B284-FEBF-433F-9D46-5CC408EB2ACE}"/>
    <cellStyle name="Обычный 6 2 2 5 2 2 2" xfId="1000" xr:uid="{4864829D-D2FE-4899-AF13-E9C5B82CCBAB}"/>
    <cellStyle name="Обычный 6 2 2 5 2 3" xfId="399" xr:uid="{254A4851-C62D-4FA4-B7B2-49ADAF06888F}"/>
    <cellStyle name="Обычный 6 2 2 5 2 4" xfId="802" xr:uid="{66EB98CD-F5FC-4F18-A98B-066C7AB6D13A}"/>
    <cellStyle name="Обычный 6 2 2 5 3" xfId="156" xr:uid="{E68944B0-C0D5-4DA2-80AF-F9963F2A8BCC}"/>
    <cellStyle name="Обычный 6 2 2 5 3 2" xfId="602" xr:uid="{A17174C2-1EB6-4F97-98FB-55AB1A8A4045}"/>
    <cellStyle name="Обычный 6 2 2 5 3 2 2" xfId="1001" xr:uid="{A7308173-B067-4759-882F-67A12F43A8B5}"/>
    <cellStyle name="Обычный 6 2 2 5 3 3" xfId="400" xr:uid="{A9BA9D94-190B-4E2B-AA8A-4EB6A06FE004}"/>
    <cellStyle name="Обычный 6 2 2 5 3 4" xfId="803" xr:uid="{36113974-6B22-46C1-A08A-1C8BBCC7518D}"/>
    <cellStyle name="Обычный 6 2 2 5 4" xfId="600" xr:uid="{3B172781-1894-4492-BE42-F10136E77FA1}"/>
    <cellStyle name="Обычный 6 2 2 5 4 2" xfId="999" xr:uid="{00E1E3FF-E405-4CE4-BE5F-0E96204FCC09}"/>
    <cellStyle name="Обычный 6 2 2 5 5" xfId="398" xr:uid="{1BF4AB44-B2E2-48DB-9C7E-25A64CF9112A}"/>
    <cellStyle name="Обычный 6 2 2 5 6" xfId="801" xr:uid="{00F33FA4-BA2E-4F82-840C-B69546BE19E2}"/>
    <cellStyle name="Обычный 6 2 2 6" xfId="157" xr:uid="{2095F63F-FB4E-44BC-BED0-439FAB212D82}"/>
    <cellStyle name="Обычный 6 2 2 6 2" xfId="603" xr:uid="{B8F1105F-D689-4421-AD17-2D162F4173D3}"/>
    <cellStyle name="Обычный 6 2 2 6 2 2" xfId="1002" xr:uid="{9416C12D-2F29-4FE5-B44E-DDE256270F70}"/>
    <cellStyle name="Обычный 6 2 2 6 3" xfId="401" xr:uid="{581FE635-0399-4FAC-8D0B-D6AD83D2B35F}"/>
    <cellStyle name="Обычный 6 2 2 6 4" xfId="804" xr:uid="{0D67F4CC-5F01-40BE-93B2-490D8726408F}"/>
    <cellStyle name="Обычный 6 2 2 7" xfId="158" xr:uid="{2996C6AF-B104-4CB9-9F15-976B02AB9087}"/>
    <cellStyle name="Обычный 6 2 2 7 2" xfId="604" xr:uid="{A8ACAE60-72E9-444B-8212-B82FD35D3CE6}"/>
    <cellStyle name="Обычный 6 2 2 7 2 2" xfId="1003" xr:uid="{4E6B89A6-E72E-42EA-85C6-01D8C1B68B42}"/>
    <cellStyle name="Обычный 6 2 2 7 3" xfId="402" xr:uid="{B583C69C-758D-4D22-8842-C2064D7F0647}"/>
    <cellStyle name="Обычный 6 2 2 7 4" xfId="805" xr:uid="{D40CA2F5-E9CD-4876-AE8B-F6473DB7F5A5}"/>
    <cellStyle name="Обычный 6 2 2 8" xfId="159" xr:uid="{0F2F2387-092E-42AE-8C80-78A7A6900619}"/>
    <cellStyle name="Обычный 6 2 2 8 2" xfId="605" xr:uid="{57F51948-B717-4692-908B-D2168D4A3832}"/>
    <cellStyle name="Обычный 6 2 2 8 2 2" xfId="1004" xr:uid="{DB80BBC2-25A7-4250-9377-BB71228432C6}"/>
    <cellStyle name="Обычный 6 2 2 8 3" xfId="403" xr:uid="{2952D0CF-606C-427C-BA84-6759462EC02E}"/>
    <cellStyle name="Обычный 6 2 2 8 4" xfId="806" xr:uid="{6E470054-2267-4805-AEC0-53EB073853EA}"/>
    <cellStyle name="Обычный 6 2 2 9" xfId="347" xr:uid="{C3E88F41-FADF-41BB-B115-5E42040401A5}"/>
    <cellStyle name="Обычный 6 2 2 9 2" xfId="550" xr:uid="{9307E71F-F304-4E9B-8BB2-A14EF6C95650}"/>
    <cellStyle name="Обычный 6 2 2 9 2 2" xfId="949" xr:uid="{C61279CB-0FD7-4C25-B950-77D1AACD3600}"/>
    <cellStyle name="Обычный 6 2 2 9 3" xfId="751" xr:uid="{6530503E-CF57-491B-89F8-AC750A915D5D}"/>
    <cellStyle name="Обычный 6 2 3" xfId="106" xr:uid="{2703C54A-AC44-461C-8368-BF17902590D4}"/>
    <cellStyle name="Обычный 6 2 3 10" xfId="538" xr:uid="{E6D3F766-2A76-4751-8AC4-4A7E87AC6B3B}"/>
    <cellStyle name="Обычный 6 2 3 10 2" xfId="938" xr:uid="{1988DAF6-249D-482A-B702-262654944B1D}"/>
    <cellStyle name="Обычный 6 2 3 11" xfId="339" xr:uid="{B042B3A6-FB21-42D1-B1BF-C3D9AA627736}"/>
    <cellStyle name="Обычный 6 2 3 12" xfId="740" xr:uid="{7A8C9D30-30D4-4EBB-86C4-BE2FAD36F426}"/>
    <cellStyle name="Обычный 6 2 3 2" xfId="113" xr:uid="{700D35A3-64FF-423E-AD55-F32B56AD7B1A}"/>
    <cellStyle name="Обычный 6 2 3 2 2" xfId="130" xr:uid="{BF5EC70F-3A6C-4F51-819F-76E7C8EEF54B}"/>
    <cellStyle name="Обычный 6 2 3 2 2 2" xfId="160" xr:uid="{AE2B2C55-7BD2-4245-AF85-E2A48AE263E1}"/>
    <cellStyle name="Обычный 6 2 3 2 2 2 2" xfId="161" xr:uid="{9E38FAF8-5071-450C-AEB2-7A14B206C830}"/>
    <cellStyle name="Обычный 6 2 3 2 2 2 2 2" xfId="607" xr:uid="{E72F0592-0A50-4F4A-BB31-085E66A16B31}"/>
    <cellStyle name="Обычный 6 2 3 2 2 2 2 2 2" xfId="1006" xr:uid="{7B56685B-C375-4653-9EDC-4DAD07C9EFA0}"/>
    <cellStyle name="Обычный 6 2 3 2 2 2 2 3" xfId="405" xr:uid="{60299491-1C18-4E86-95B9-F7C54B8E50CF}"/>
    <cellStyle name="Обычный 6 2 3 2 2 2 2 4" xfId="808" xr:uid="{32494F19-77BB-4DEE-9562-69AEB44AFC1D}"/>
    <cellStyle name="Обычный 6 2 3 2 2 2 3" xfId="162" xr:uid="{AEC2DB10-B70A-4FC9-A73D-F96568FA2A0E}"/>
    <cellStyle name="Обычный 6 2 3 2 2 2 3 2" xfId="608" xr:uid="{49252042-B876-474A-86A0-A846218C4821}"/>
    <cellStyle name="Обычный 6 2 3 2 2 2 3 2 2" xfId="1007" xr:uid="{654EA1EF-58D4-424A-9980-2B3E23924EA9}"/>
    <cellStyle name="Обычный 6 2 3 2 2 2 3 3" xfId="406" xr:uid="{D5C3731C-5BD9-4374-AFDE-0E43208B11E0}"/>
    <cellStyle name="Обычный 6 2 3 2 2 2 3 4" xfId="809" xr:uid="{683CCB99-C677-4DCA-AAC6-586C857FDEBE}"/>
    <cellStyle name="Обычный 6 2 3 2 2 2 4" xfId="606" xr:uid="{CD0F6B0D-3451-48E0-80B8-B5281A38F7E8}"/>
    <cellStyle name="Обычный 6 2 3 2 2 2 4 2" xfId="1005" xr:uid="{9CF0012B-D1C7-43BB-85AB-A9AD3C7F5997}"/>
    <cellStyle name="Обычный 6 2 3 2 2 2 5" xfId="404" xr:uid="{C0832374-C28B-4C17-92A2-02A31B5831B5}"/>
    <cellStyle name="Обычный 6 2 3 2 2 2 6" xfId="807" xr:uid="{3C02C743-A5D9-4F6E-BA4E-059FED3FFC13}"/>
    <cellStyle name="Обычный 6 2 3 2 2 3" xfId="163" xr:uid="{6123DBB9-F7B2-4C2A-9807-40815875AAB4}"/>
    <cellStyle name="Обычный 6 2 3 2 2 3 2" xfId="609" xr:uid="{155A1328-80C7-41D1-B17D-E24F36F27D07}"/>
    <cellStyle name="Обычный 6 2 3 2 2 3 2 2" xfId="1008" xr:uid="{F4CBC654-3A30-4E76-8D97-2DB8832E96D7}"/>
    <cellStyle name="Обычный 6 2 3 2 2 3 3" xfId="407" xr:uid="{1BDAA0E6-7D53-4263-8B18-E35CD608459A}"/>
    <cellStyle name="Обычный 6 2 3 2 2 3 4" xfId="810" xr:uid="{1DD0A3D3-7FB2-4082-8D0D-513CC551DBA0}"/>
    <cellStyle name="Обычный 6 2 3 2 2 4" xfId="164" xr:uid="{7AA5A637-C11A-4890-AB4B-F0F0D341F70D}"/>
    <cellStyle name="Обычный 6 2 3 2 2 4 2" xfId="610" xr:uid="{CEE5C1FE-A0E6-47DC-977D-97FD48965595}"/>
    <cellStyle name="Обычный 6 2 3 2 2 4 2 2" xfId="1009" xr:uid="{58754BAE-0D03-4839-B8DA-804D6C84B383}"/>
    <cellStyle name="Обычный 6 2 3 2 2 4 3" xfId="408" xr:uid="{C7DD8E43-D678-4E48-8A1A-60E75C50EF75}"/>
    <cellStyle name="Обычный 6 2 3 2 2 4 4" xfId="811" xr:uid="{D2DB0801-2664-4556-830C-B368F762A6A1}"/>
    <cellStyle name="Обычный 6 2 3 2 2 5" xfId="576" xr:uid="{9D951ABE-9376-4858-B49B-05294ED2B768}"/>
    <cellStyle name="Обычный 6 2 3 2 2 5 2" xfId="975" xr:uid="{3FF4276E-7141-4DA5-86D8-D402E1B1EB74}"/>
    <cellStyle name="Обычный 6 2 3 2 2 6" xfId="374" xr:uid="{6D6A64A8-6FBA-4158-BAA6-410EBFF84B49}"/>
    <cellStyle name="Обычный 6 2 3 2 2 7" xfId="777" xr:uid="{ABC8FBEB-4790-4AD8-BEF7-A40E8CFF3211}"/>
    <cellStyle name="Обычный 6 2 3 2 3" xfId="132" xr:uid="{E8D51D9D-CF43-432E-BCBD-E5B75CF7E5BB}"/>
    <cellStyle name="Обычный 6 2 3 2 3 2" xfId="165" xr:uid="{5511B5F8-F5F8-48CA-A8AA-E94EE3E82CB9}"/>
    <cellStyle name="Обычный 6 2 3 2 3 2 2" xfId="611" xr:uid="{A4FAE1B5-229D-489A-BBE2-8AAFF5D04796}"/>
    <cellStyle name="Обычный 6 2 3 2 3 2 2 2" xfId="1010" xr:uid="{BD217F23-6E87-44B2-B89E-FED7775E7CE4}"/>
    <cellStyle name="Обычный 6 2 3 2 3 2 3" xfId="409" xr:uid="{DE61A02A-264A-4CA7-B04D-5E34FDDF9374}"/>
    <cellStyle name="Обычный 6 2 3 2 3 2 4" xfId="812" xr:uid="{8085FD31-0BBE-4ED8-97CE-7171D98BCB1D}"/>
    <cellStyle name="Обычный 6 2 3 2 3 3" xfId="166" xr:uid="{57FEEDBA-2725-4B7F-8009-53D1904BEE4F}"/>
    <cellStyle name="Обычный 6 2 3 2 3 3 2" xfId="612" xr:uid="{0DA851DD-7F69-49BD-A0ED-AA72CCF8A2BE}"/>
    <cellStyle name="Обычный 6 2 3 2 3 3 2 2" xfId="1011" xr:uid="{0CEECCA5-C45A-487E-93E4-EDBB9040072A}"/>
    <cellStyle name="Обычный 6 2 3 2 3 3 3" xfId="410" xr:uid="{5726859A-6898-4E87-9CCC-29B0052D5E8A}"/>
    <cellStyle name="Обычный 6 2 3 2 3 3 4" xfId="813" xr:uid="{853CCEEF-97D5-43FA-A922-15ED5741523E}"/>
    <cellStyle name="Обычный 6 2 3 2 3 4" xfId="578" xr:uid="{E7BF91B8-430E-4742-886A-36A41AF688E5}"/>
    <cellStyle name="Обычный 6 2 3 2 3 4 2" xfId="977" xr:uid="{DB833C43-3919-4C08-BD52-8178B9BC488B}"/>
    <cellStyle name="Обычный 6 2 3 2 3 5" xfId="376" xr:uid="{B38D2332-859D-4C71-B295-F87CDA61C5C7}"/>
    <cellStyle name="Обычный 6 2 3 2 3 6" xfId="779" xr:uid="{87E2B692-30CA-4D79-B981-4CA4A08DE9EF}"/>
    <cellStyle name="Обычный 6 2 3 2 4" xfId="167" xr:uid="{D4D811AB-F6ED-462B-A552-EAC0553B2966}"/>
    <cellStyle name="Обычный 6 2 3 2 4 2" xfId="613" xr:uid="{E80E6FDC-2CAB-4945-881C-93CFD198C339}"/>
    <cellStyle name="Обычный 6 2 3 2 4 2 2" xfId="1012" xr:uid="{4AEAC080-C352-48E9-A0EB-53544689E59B}"/>
    <cellStyle name="Обычный 6 2 3 2 4 3" xfId="411" xr:uid="{25F55C6D-10C5-4B25-A448-B2F6093203B1}"/>
    <cellStyle name="Обычный 6 2 3 2 4 4" xfId="814" xr:uid="{65AC24C2-2ACA-4D11-91F9-BA25DDB45645}"/>
    <cellStyle name="Обычный 6 2 3 2 5" xfId="168" xr:uid="{36BCDC72-20F9-43C3-B89D-25869218F58F}"/>
    <cellStyle name="Обычный 6 2 3 2 5 2" xfId="614" xr:uid="{288B2238-4AB2-4DD3-8D2B-DAA28416FC86}"/>
    <cellStyle name="Обычный 6 2 3 2 5 2 2" xfId="1013" xr:uid="{94C33448-9671-48FC-9A1B-71BD80212915}"/>
    <cellStyle name="Обычный 6 2 3 2 5 3" xfId="412" xr:uid="{CCE8DCFA-B6CC-4CC5-8981-3A447E886002}"/>
    <cellStyle name="Обычный 6 2 3 2 5 4" xfId="815" xr:uid="{AAC62EDB-CCDE-4DFF-921B-EAEF7E2959C4}"/>
    <cellStyle name="Обычный 6 2 3 2 6" xfId="559" xr:uid="{B5FE20F7-6FD0-4D89-8A6A-408AD53E9FA6}"/>
    <cellStyle name="Обычный 6 2 3 2 6 2" xfId="958" xr:uid="{55DEDF28-3B7A-4FC8-A709-A32364AA2D72}"/>
    <cellStyle name="Обычный 6 2 3 2 7" xfId="357" xr:uid="{3E4D2D4F-3815-4406-B04C-F28A4E0DAED9}"/>
    <cellStyle name="Обычный 6 2 3 2 8" xfId="760" xr:uid="{7C93939E-277B-4C58-A620-57D1B4C99176}"/>
    <cellStyle name="Обычный 6 2 3 3" xfId="128" xr:uid="{E2936A41-E360-4AAB-83B2-93744CD66072}"/>
    <cellStyle name="Обычный 6 2 3 3 2" xfId="169" xr:uid="{60E1697C-EA70-4E7D-9356-71D282B73771}"/>
    <cellStyle name="Обычный 6 2 3 3 2 2" xfId="170" xr:uid="{49C944BC-386B-4C6E-A695-93C4499B9A24}"/>
    <cellStyle name="Обычный 6 2 3 3 2 2 2" xfId="616" xr:uid="{58BEA851-5F5C-423A-AB66-C3FD98E7DEBB}"/>
    <cellStyle name="Обычный 6 2 3 3 2 2 2 2" xfId="1015" xr:uid="{644ABAD7-8256-41E6-AFF3-9473A6695C92}"/>
    <cellStyle name="Обычный 6 2 3 3 2 2 3" xfId="414" xr:uid="{86E30A1A-2AE4-4493-8207-7ACC79950A99}"/>
    <cellStyle name="Обычный 6 2 3 3 2 2 4" xfId="817" xr:uid="{79E56C94-24D0-44AA-9C52-F519752D5BC1}"/>
    <cellStyle name="Обычный 6 2 3 3 2 3" xfId="171" xr:uid="{DE744ADF-1347-49B5-A7AF-3ABEF6514FC8}"/>
    <cellStyle name="Обычный 6 2 3 3 2 3 2" xfId="617" xr:uid="{8676DBB1-6B2A-437C-8CC3-F6885C837255}"/>
    <cellStyle name="Обычный 6 2 3 3 2 3 2 2" xfId="1016" xr:uid="{0EA663D8-7170-4854-B896-55D3FD254EF7}"/>
    <cellStyle name="Обычный 6 2 3 3 2 3 3" xfId="415" xr:uid="{845E74D2-B2D6-45DC-90DA-1190BFB8C0D8}"/>
    <cellStyle name="Обычный 6 2 3 3 2 3 4" xfId="818" xr:uid="{C8E14C1B-8830-4645-8801-D0833C184929}"/>
    <cellStyle name="Обычный 6 2 3 3 2 4" xfId="615" xr:uid="{A767EB2C-AEDC-4D58-BFF4-CA2C709BA9AE}"/>
    <cellStyle name="Обычный 6 2 3 3 2 4 2" xfId="1014" xr:uid="{B419CB2B-0B17-45D3-B3DA-AE5A05CFDF0E}"/>
    <cellStyle name="Обычный 6 2 3 3 2 5" xfId="413" xr:uid="{A3DF4012-E948-4422-BDD6-94F34338D595}"/>
    <cellStyle name="Обычный 6 2 3 3 2 6" xfId="816" xr:uid="{05B15B25-C38A-4920-A858-13194B7A2F3A}"/>
    <cellStyle name="Обычный 6 2 3 3 3" xfId="172" xr:uid="{A33DAF5E-C9B9-4337-851A-7AF5C2FB5D09}"/>
    <cellStyle name="Обычный 6 2 3 3 3 2" xfId="618" xr:uid="{651E65E2-F554-4D04-819B-7E7F440AEC58}"/>
    <cellStyle name="Обычный 6 2 3 3 3 2 2" xfId="1017" xr:uid="{EFD73DB3-26F4-4DF2-9AFF-9BE781FED179}"/>
    <cellStyle name="Обычный 6 2 3 3 3 3" xfId="416" xr:uid="{9F4B6E7D-0A45-484D-8B4B-85D03AF9F653}"/>
    <cellStyle name="Обычный 6 2 3 3 3 4" xfId="819" xr:uid="{667DC029-F072-4E45-90CC-21AFFADE66B9}"/>
    <cellStyle name="Обычный 6 2 3 3 4" xfId="173" xr:uid="{75BDFDF6-F2C7-4543-8EDC-5E254CC6017B}"/>
    <cellStyle name="Обычный 6 2 3 3 4 2" xfId="619" xr:uid="{DA601D48-2606-4029-8A56-068ECF785312}"/>
    <cellStyle name="Обычный 6 2 3 3 4 2 2" xfId="1018" xr:uid="{13CDAC56-B459-4709-900F-A1665EBDB82C}"/>
    <cellStyle name="Обычный 6 2 3 3 4 3" xfId="417" xr:uid="{78B8568E-CE85-406E-A889-2B4417083226}"/>
    <cellStyle name="Обычный 6 2 3 3 4 4" xfId="820" xr:uid="{85374266-E9C3-4FC4-85AE-E9FA00F17E52}"/>
    <cellStyle name="Обычный 6 2 3 3 5" xfId="574" xr:uid="{E376D998-B473-4E19-AE37-3B9014D7931E}"/>
    <cellStyle name="Обычный 6 2 3 3 5 2" xfId="973" xr:uid="{BC3E3993-E678-4ECF-9BED-90A5F77C7E73}"/>
    <cellStyle name="Обычный 6 2 3 3 6" xfId="372" xr:uid="{96FBA48D-445D-4EA8-AAC5-1943F36856E0}"/>
    <cellStyle name="Обычный 6 2 3 3 7" xfId="775" xr:uid="{630F2A35-76FB-48EB-9155-FB158382B613}"/>
    <cellStyle name="Обычный 6 2 3 4" xfId="121" xr:uid="{8099537D-BBFB-4115-AC77-0512D929FFDB}"/>
    <cellStyle name="Обычный 6 2 3 4 2" xfId="174" xr:uid="{A252CDB0-AA14-45EE-9F30-1D30F0E52631}"/>
    <cellStyle name="Обычный 6 2 3 4 2 2" xfId="175" xr:uid="{AF984E32-B657-46C1-9079-006BE06983CB}"/>
    <cellStyle name="Обычный 6 2 3 4 2 2 2" xfId="621" xr:uid="{0BA11BCC-ABE9-491A-95E5-A938362A8F08}"/>
    <cellStyle name="Обычный 6 2 3 4 2 2 2 2" xfId="1020" xr:uid="{87429393-7F0A-4B59-A98B-450F198B66FF}"/>
    <cellStyle name="Обычный 6 2 3 4 2 2 3" xfId="419" xr:uid="{B778A748-E3AC-48BC-A3DC-69377DC84922}"/>
    <cellStyle name="Обычный 6 2 3 4 2 2 4" xfId="822" xr:uid="{610344FF-F74F-48CE-AAD8-AA255A4FDF74}"/>
    <cellStyle name="Обычный 6 2 3 4 2 3" xfId="176" xr:uid="{130EF8E7-135C-4812-8DC5-162CCA086279}"/>
    <cellStyle name="Обычный 6 2 3 4 2 3 2" xfId="622" xr:uid="{33E0A9DC-7E87-401D-B9C5-BEFFA8547D4F}"/>
    <cellStyle name="Обычный 6 2 3 4 2 3 2 2" xfId="1021" xr:uid="{F3104D5E-819A-41C8-AF11-2DB7FC5EE5A3}"/>
    <cellStyle name="Обычный 6 2 3 4 2 3 3" xfId="420" xr:uid="{1A4455E3-EFFE-49F4-8FF8-DADFE43D5775}"/>
    <cellStyle name="Обычный 6 2 3 4 2 3 4" xfId="823" xr:uid="{989B4162-D6E4-4B3B-91FC-898C47BCE3B9}"/>
    <cellStyle name="Обычный 6 2 3 4 2 4" xfId="620" xr:uid="{28721887-FE62-4E3B-870F-2271E1A0D831}"/>
    <cellStyle name="Обычный 6 2 3 4 2 4 2" xfId="1019" xr:uid="{D125138C-CFD8-4DFB-8827-0BA2EE5ECD60}"/>
    <cellStyle name="Обычный 6 2 3 4 2 5" xfId="418" xr:uid="{4F42ED24-EED2-4C58-BE69-9AD96AF5D459}"/>
    <cellStyle name="Обычный 6 2 3 4 2 6" xfId="821" xr:uid="{961BC277-AF3B-4CC2-A02B-D943D55D2D5D}"/>
    <cellStyle name="Обычный 6 2 3 4 3" xfId="177" xr:uid="{3DAD1793-E48E-4E72-9857-094FD6A6E0B9}"/>
    <cellStyle name="Обычный 6 2 3 4 3 2" xfId="623" xr:uid="{B59BE425-1059-49E6-911F-7C6DEF7A9E47}"/>
    <cellStyle name="Обычный 6 2 3 4 3 2 2" xfId="1022" xr:uid="{14F01F76-E9E4-4C78-ADEB-11426D1F0F6E}"/>
    <cellStyle name="Обычный 6 2 3 4 3 3" xfId="421" xr:uid="{D2601292-D738-4E31-88C5-8D1287BA6AAA}"/>
    <cellStyle name="Обычный 6 2 3 4 3 4" xfId="824" xr:uid="{2468354A-8561-4303-8F94-F28548C49E08}"/>
    <cellStyle name="Обычный 6 2 3 4 4" xfId="178" xr:uid="{57EE6DAD-4A20-4512-9F3D-DD79EF866C46}"/>
    <cellStyle name="Обычный 6 2 3 4 4 2" xfId="624" xr:uid="{2441CC77-093A-42EE-A2DE-6E3F2422453A}"/>
    <cellStyle name="Обычный 6 2 3 4 4 2 2" xfId="1023" xr:uid="{26EA3587-7E2B-4DAD-9DDC-637A6BB1A162}"/>
    <cellStyle name="Обычный 6 2 3 4 4 3" xfId="422" xr:uid="{67385BD2-02E0-4CAF-ACD6-95FB77987605}"/>
    <cellStyle name="Обычный 6 2 3 4 4 4" xfId="825" xr:uid="{8A26D60E-F6D2-422F-9336-30410A75F163}"/>
    <cellStyle name="Обычный 6 2 3 4 5" xfId="567" xr:uid="{24E7A829-C6E9-4C44-9868-4B6ECDDCCBB7}"/>
    <cellStyle name="Обычный 6 2 3 4 5 2" xfId="966" xr:uid="{FD72ED65-9A57-42CC-89D5-9105F59255E7}"/>
    <cellStyle name="Обычный 6 2 3 4 6" xfId="365" xr:uid="{2C89D636-8EA7-43E6-AD30-2ADE6CEC1E4A}"/>
    <cellStyle name="Обычный 6 2 3 4 7" xfId="768" xr:uid="{066F6055-35F4-4752-942E-6701A4BEB5F8}"/>
    <cellStyle name="Обычный 6 2 3 5" xfId="179" xr:uid="{D8FA7291-715F-4D7D-B0A7-AA9539CF62DB}"/>
    <cellStyle name="Обычный 6 2 3 5 2" xfId="180" xr:uid="{08268834-C03C-4421-A01D-0FB491F70255}"/>
    <cellStyle name="Обычный 6 2 3 5 2 2" xfId="626" xr:uid="{01122F2E-F3B6-4668-9BDC-3F6E7F22D903}"/>
    <cellStyle name="Обычный 6 2 3 5 2 2 2" xfId="1025" xr:uid="{46E1E72B-CAD6-435F-93EC-A7AF1DF5037F}"/>
    <cellStyle name="Обычный 6 2 3 5 2 3" xfId="424" xr:uid="{D555BA71-171F-44F7-92AC-3B432CC60D19}"/>
    <cellStyle name="Обычный 6 2 3 5 2 4" xfId="827" xr:uid="{F3ADFBDD-FBE8-47BC-82ED-5430CF433086}"/>
    <cellStyle name="Обычный 6 2 3 5 3" xfId="181" xr:uid="{26779FFD-1E74-43DA-B7CD-68635A346542}"/>
    <cellStyle name="Обычный 6 2 3 5 3 2" xfId="627" xr:uid="{AD96957F-441F-4250-9FAB-DAFD5EAABD2A}"/>
    <cellStyle name="Обычный 6 2 3 5 3 2 2" xfId="1026" xr:uid="{36E408B2-5AE7-47FC-904B-F9C52E25B77E}"/>
    <cellStyle name="Обычный 6 2 3 5 3 3" xfId="425" xr:uid="{9F97299B-EA43-42A6-9E4C-F1CC4ADB6F7F}"/>
    <cellStyle name="Обычный 6 2 3 5 3 4" xfId="828" xr:uid="{DBC7E17F-E9D2-4F00-A59F-B8526AB0CDB4}"/>
    <cellStyle name="Обычный 6 2 3 5 4" xfId="625" xr:uid="{6899CF37-7FAB-41AE-8485-006A415A1C66}"/>
    <cellStyle name="Обычный 6 2 3 5 4 2" xfId="1024" xr:uid="{FEFF8910-9039-410A-ACDA-EB9F1EA70F45}"/>
    <cellStyle name="Обычный 6 2 3 5 5" xfId="423" xr:uid="{D4F73AF6-FAB0-49C6-8DC7-4BE43F5C6654}"/>
    <cellStyle name="Обычный 6 2 3 5 6" xfId="826" xr:uid="{7A20213B-94DB-46A0-B31A-53D2BFEEF39B}"/>
    <cellStyle name="Обычный 6 2 3 6" xfId="182" xr:uid="{FB79AFD0-9CE8-445B-898B-0E5E12C7D475}"/>
    <cellStyle name="Обычный 6 2 3 6 2" xfId="628" xr:uid="{F6F8E46D-2E8A-45DD-BD00-FE56337AF21D}"/>
    <cellStyle name="Обычный 6 2 3 6 2 2" xfId="1027" xr:uid="{C508C2A4-B45E-46B8-A774-2F00BF294A47}"/>
    <cellStyle name="Обычный 6 2 3 6 3" xfId="426" xr:uid="{4ABC333B-8013-4208-9997-9F7423C33266}"/>
    <cellStyle name="Обычный 6 2 3 6 4" xfId="829" xr:uid="{64C11C3D-12A7-4960-B492-33669979C955}"/>
    <cellStyle name="Обычный 6 2 3 7" xfId="183" xr:uid="{2FED00E6-BFBC-4420-B42D-C9054C9906DA}"/>
    <cellStyle name="Обычный 6 2 3 7 2" xfId="629" xr:uid="{72304565-1FEC-4E48-8408-2D735CFDB6BF}"/>
    <cellStyle name="Обычный 6 2 3 7 2 2" xfId="1028" xr:uid="{5523AB15-DBC7-45EB-A687-D3896088EE6F}"/>
    <cellStyle name="Обычный 6 2 3 7 3" xfId="427" xr:uid="{FA59AC56-244B-4EFA-9BAC-2E8A98DC242B}"/>
    <cellStyle name="Обычный 6 2 3 7 4" xfId="830" xr:uid="{45E84907-0768-4836-B74B-2679EA82999A}"/>
    <cellStyle name="Обычный 6 2 3 8" xfId="184" xr:uid="{54E5438B-DD1F-434E-9392-2019DB040782}"/>
    <cellStyle name="Обычный 6 2 3 8 2" xfId="630" xr:uid="{E918191B-B4C2-4D80-8A45-9DCC356A351E}"/>
    <cellStyle name="Обычный 6 2 3 8 2 2" xfId="1029" xr:uid="{35F895B4-5EB2-4C01-AD26-DB2786034D09}"/>
    <cellStyle name="Обычный 6 2 3 8 3" xfId="428" xr:uid="{510B3D12-837B-48F2-9A42-9426479ADEDD}"/>
    <cellStyle name="Обычный 6 2 3 8 4" xfId="831" xr:uid="{83E953C7-48F6-4F55-BD10-D8D2C06A449C}"/>
    <cellStyle name="Обычный 6 2 3 9" xfId="355" xr:uid="{328B3250-B04F-4A54-87D9-B53AE634EFA4}"/>
    <cellStyle name="Обычный 6 2 3 9 2" xfId="557" xr:uid="{CF9E2CB4-A5A4-4DE5-81BA-47ACD635480B}"/>
    <cellStyle name="Обычный 6 2 3 9 2 2" xfId="956" xr:uid="{285D2C9F-01B7-4308-8449-4D95D3AAB75E}"/>
    <cellStyle name="Обычный 6 2 3 9 3" xfId="758" xr:uid="{E92E9F89-34A9-4233-BCDC-4BC9A281B74C}"/>
    <cellStyle name="Обычный 6 2 4" xfId="125" xr:uid="{98566955-D85E-4348-A565-879816555E6E}"/>
    <cellStyle name="Обычный 6 2 4 2" xfId="185" xr:uid="{26450E4C-55A0-410A-B891-2C9EA0CE803B}"/>
    <cellStyle name="Обычный 6 2 4 2 2" xfId="186" xr:uid="{2A74C667-7F15-4B2D-A855-7711A40AEFA5}"/>
    <cellStyle name="Обычный 6 2 4 2 2 2" xfId="632" xr:uid="{BA1A3502-32E6-4F91-AED7-516CABA70D7B}"/>
    <cellStyle name="Обычный 6 2 4 2 2 2 2" xfId="1031" xr:uid="{18ECB888-3624-4C79-BCF2-3B1D1C71F579}"/>
    <cellStyle name="Обычный 6 2 4 2 2 3" xfId="430" xr:uid="{B1BE6CEC-85EB-4B53-97C0-1BE2C993A9C9}"/>
    <cellStyle name="Обычный 6 2 4 2 2 4" xfId="833" xr:uid="{35793ED9-4C54-42D0-9CE8-E1F1948ACE8B}"/>
    <cellStyle name="Обычный 6 2 4 2 3" xfId="187" xr:uid="{4E1521AC-9F0A-4096-959F-5A49AE69B2E5}"/>
    <cellStyle name="Обычный 6 2 4 2 3 2" xfId="633" xr:uid="{7BD8F758-7E00-4EB6-A04E-E9520C90D05D}"/>
    <cellStyle name="Обычный 6 2 4 2 3 2 2" xfId="1032" xr:uid="{08ECF2D2-4601-422D-B722-A752F46AA6A6}"/>
    <cellStyle name="Обычный 6 2 4 2 3 3" xfId="431" xr:uid="{00C61072-4CF8-4472-A709-2B5858366C51}"/>
    <cellStyle name="Обычный 6 2 4 2 3 4" xfId="834" xr:uid="{0D3D602A-243E-4AB0-87DB-A0E74273E7BB}"/>
    <cellStyle name="Обычный 6 2 4 2 4" xfId="631" xr:uid="{9A751B88-2E60-44CE-BDA9-EF7B6BEED2BF}"/>
    <cellStyle name="Обычный 6 2 4 2 4 2" xfId="1030" xr:uid="{7EC30453-24B1-4221-A8F5-5B38DB7297D1}"/>
    <cellStyle name="Обычный 6 2 4 2 5" xfId="429" xr:uid="{451F06AF-841A-4979-BB52-FF084662C821}"/>
    <cellStyle name="Обычный 6 2 4 2 6" xfId="832" xr:uid="{83F9424D-0DEE-47CD-AB96-0513A75263CD}"/>
    <cellStyle name="Обычный 6 2 4 3" xfId="188" xr:uid="{5A4E10D8-2783-4D9C-A42C-AAF6CB6CFE50}"/>
    <cellStyle name="Обычный 6 2 4 3 2" xfId="634" xr:uid="{A014D340-60B5-4CA0-887E-D92332524EE6}"/>
    <cellStyle name="Обычный 6 2 4 3 2 2" xfId="1033" xr:uid="{528341C9-2C2E-4734-95F4-6B0D01483346}"/>
    <cellStyle name="Обычный 6 2 4 3 3" xfId="432" xr:uid="{AD5BED88-31B1-449F-955A-6BFB9E61216C}"/>
    <cellStyle name="Обычный 6 2 4 3 4" xfId="835" xr:uid="{A72C8B22-CA87-4976-ACAE-BBBF5E99AE18}"/>
    <cellStyle name="Обычный 6 2 4 4" xfId="189" xr:uid="{D641C559-5731-433D-B7D4-A720B27526F6}"/>
    <cellStyle name="Обычный 6 2 4 4 2" xfId="635" xr:uid="{D6DE1172-348E-4E6E-BB60-988ECC186C6C}"/>
    <cellStyle name="Обычный 6 2 4 4 2 2" xfId="1034" xr:uid="{302619C2-E1A8-4748-B92F-58279475F8AF}"/>
    <cellStyle name="Обычный 6 2 4 4 3" xfId="433" xr:uid="{EA039CCB-2CB5-43A1-89FF-D5B279479A4D}"/>
    <cellStyle name="Обычный 6 2 4 4 4" xfId="836" xr:uid="{098AF6FF-9FA5-4696-A9CF-028247E8CDAD}"/>
    <cellStyle name="Обычный 6 2 4 5" xfId="369" xr:uid="{023BE2CB-A9D1-4CEE-9EE9-7D63F36F74B3}"/>
    <cellStyle name="Обычный 6 2 4 5 2" xfId="571" xr:uid="{7A6EC804-DB55-47D1-8C70-4B7845531435}"/>
    <cellStyle name="Обычный 6 2 4 5 2 2" xfId="970" xr:uid="{4C7B70C3-2EF7-46E5-BC5F-5EB27015DB17}"/>
    <cellStyle name="Обычный 6 2 4 5 3" xfId="772" xr:uid="{C6413080-A259-4F65-913C-CFC5AC272981}"/>
    <cellStyle name="Обычный 6 2 4 6" xfId="539" xr:uid="{3470FF52-58B5-429A-B0F7-C3D3825FB5EF}"/>
    <cellStyle name="Обычный 6 2 4 6 2" xfId="939" xr:uid="{D80091EA-F5F6-4A38-B6C1-8AB5182BC06E}"/>
    <cellStyle name="Обычный 6 2 4 7" xfId="340" xr:uid="{FF433F00-B99E-4FA5-8F72-C032F9FFEC34}"/>
    <cellStyle name="Обычный 6 2 4 8" xfId="741" xr:uid="{9F53F126-9F2A-4DEA-8909-0E2B3AA68410}"/>
    <cellStyle name="Обычный 6 2 5" xfId="118" xr:uid="{1635DEEC-ADC3-4475-B678-7AC6DBF1345B}"/>
    <cellStyle name="Обычный 6 2 5 2" xfId="190" xr:uid="{003C63F6-8091-463D-A153-A25DC0F29B92}"/>
    <cellStyle name="Обычный 6 2 5 2 2" xfId="191" xr:uid="{1BC9307A-1D72-4484-B76A-BC96D9B1D751}"/>
    <cellStyle name="Обычный 6 2 5 2 2 2" xfId="637" xr:uid="{BC51EFE3-2C7D-43A2-90AE-7AC0D39E6404}"/>
    <cellStyle name="Обычный 6 2 5 2 2 2 2" xfId="1036" xr:uid="{5A68543D-29A2-468D-87F1-2592D56E58BE}"/>
    <cellStyle name="Обычный 6 2 5 2 2 3" xfId="435" xr:uid="{FF4646D4-00EC-4F83-A451-55D82D3F08AA}"/>
    <cellStyle name="Обычный 6 2 5 2 2 4" xfId="838" xr:uid="{787B188C-0F8C-4A6D-B30F-75AA65563C12}"/>
    <cellStyle name="Обычный 6 2 5 2 3" xfId="192" xr:uid="{B33A3D53-00CD-48F6-91CE-9FD6B70A0701}"/>
    <cellStyle name="Обычный 6 2 5 2 3 2" xfId="638" xr:uid="{C5A14A4C-69E2-41ED-A0C3-446857058DBF}"/>
    <cellStyle name="Обычный 6 2 5 2 3 2 2" xfId="1037" xr:uid="{2920054D-66C7-4787-8439-89AE0093B98B}"/>
    <cellStyle name="Обычный 6 2 5 2 3 3" xfId="436" xr:uid="{680FBD3B-231F-4C35-9B2E-054B4872986E}"/>
    <cellStyle name="Обычный 6 2 5 2 3 4" xfId="839" xr:uid="{069B7D69-B831-4AE3-9681-0CAF018CE45A}"/>
    <cellStyle name="Обычный 6 2 5 2 4" xfId="636" xr:uid="{1D0F9F04-FE9C-4499-AE0B-84CAAF7641F4}"/>
    <cellStyle name="Обычный 6 2 5 2 4 2" xfId="1035" xr:uid="{11854720-1F65-47B7-BD48-346D4B23CA0D}"/>
    <cellStyle name="Обычный 6 2 5 2 5" xfId="434" xr:uid="{B55F551D-AB6F-4F8D-8080-A6CD2D24106C}"/>
    <cellStyle name="Обычный 6 2 5 2 6" xfId="837" xr:uid="{C5C99AF6-7E92-4A44-995F-51D83DCF5C57}"/>
    <cellStyle name="Обычный 6 2 5 3" xfId="193" xr:uid="{A834E47A-5770-45F5-BBB6-43F8E16CC65A}"/>
    <cellStyle name="Обычный 6 2 5 3 2" xfId="639" xr:uid="{5916BE4B-E705-4904-9D51-E60BAAE92EA5}"/>
    <cellStyle name="Обычный 6 2 5 3 2 2" xfId="1038" xr:uid="{546AF3BF-F962-410F-B0C6-2A37342793D1}"/>
    <cellStyle name="Обычный 6 2 5 3 3" xfId="437" xr:uid="{26350177-6201-4EBD-86AF-F8EE4E0CC00B}"/>
    <cellStyle name="Обычный 6 2 5 3 4" xfId="840" xr:uid="{D320562C-F758-42F3-9C0C-F38AE8F5F932}"/>
    <cellStyle name="Обычный 6 2 5 4" xfId="194" xr:uid="{4B62F70B-A788-4171-B86C-0E922ED2D762}"/>
    <cellStyle name="Обычный 6 2 5 4 2" xfId="640" xr:uid="{A36D7502-FE9D-4CA2-9DB8-6A6A0E57F614}"/>
    <cellStyle name="Обычный 6 2 5 4 2 2" xfId="1039" xr:uid="{FA801DD8-A2FF-4153-B98F-371B89A116A8}"/>
    <cellStyle name="Обычный 6 2 5 4 3" xfId="438" xr:uid="{E8096EE0-2664-4E9E-8FC2-823CEE9103C5}"/>
    <cellStyle name="Обычный 6 2 5 4 4" xfId="841" xr:uid="{6C9FE643-0E56-4ED1-94EF-2EBA7EE1A622}"/>
    <cellStyle name="Обычный 6 2 5 5" xfId="564" xr:uid="{5FAC0CD2-6DD6-45D0-8022-4F8911767B75}"/>
    <cellStyle name="Обычный 6 2 5 5 2" xfId="963" xr:uid="{FDD8A86B-1440-42FD-BDDE-D5DA4B84F82E}"/>
    <cellStyle name="Обычный 6 2 5 6" xfId="362" xr:uid="{3C04631B-5E74-441D-BBA1-34C442AD2448}"/>
    <cellStyle name="Обычный 6 2 5 7" xfId="765" xr:uid="{55B31752-C9F8-4B79-B729-25E3876C1E4D}"/>
    <cellStyle name="Обычный 6 2 6" xfId="195" xr:uid="{E4FBB655-3975-4965-87E2-C5ABEAADE994}"/>
    <cellStyle name="Обычный 6 2 6 2" xfId="196" xr:uid="{32547138-868A-4B2A-90D2-7CD3B172510E}"/>
    <cellStyle name="Обычный 6 2 6 2 2" xfId="642" xr:uid="{981A2E3D-0702-4F3E-B038-86620B943EF1}"/>
    <cellStyle name="Обычный 6 2 6 2 2 2" xfId="1041" xr:uid="{92537D87-393D-46AD-9910-D4873A4B2E38}"/>
    <cellStyle name="Обычный 6 2 6 2 3" xfId="440" xr:uid="{84C39A43-819E-435D-8EAB-364FE5B54033}"/>
    <cellStyle name="Обычный 6 2 6 2 4" xfId="843" xr:uid="{31874376-CC03-4F39-B4C0-9E0A3195412B}"/>
    <cellStyle name="Обычный 6 2 6 3" xfId="197" xr:uid="{AEA6F9AC-FB29-4B76-97D0-C9AB99317D0A}"/>
    <cellStyle name="Обычный 6 2 6 3 2" xfId="643" xr:uid="{A8E70C4C-9F34-412A-84AC-706A7E78ABD6}"/>
    <cellStyle name="Обычный 6 2 6 3 2 2" xfId="1042" xr:uid="{A08710AF-67AC-469D-940C-BB74FF4CFC9D}"/>
    <cellStyle name="Обычный 6 2 6 3 3" xfId="441" xr:uid="{F0640DE1-3B43-4D82-837C-97CD78E3C919}"/>
    <cellStyle name="Обычный 6 2 6 3 4" xfId="844" xr:uid="{3BFC84BA-9631-47DD-8802-BDF497D7C155}"/>
    <cellStyle name="Обычный 6 2 6 4" xfId="641" xr:uid="{05FDB111-9A22-41BA-8274-13D03EC6F379}"/>
    <cellStyle name="Обычный 6 2 6 4 2" xfId="1040" xr:uid="{507C9000-07AE-4880-8110-0FDF8C0FA01C}"/>
    <cellStyle name="Обычный 6 2 6 5" xfId="439" xr:uid="{32638606-000E-4230-A565-31A562DBBFAC}"/>
    <cellStyle name="Обычный 6 2 6 6" xfId="842" xr:uid="{D10D1B6D-5C3F-4379-8F59-963A2658E216}"/>
    <cellStyle name="Обычный 6 2 7" xfId="198" xr:uid="{E978F1F4-B66E-45B2-8065-77FFF0E0EB8F}"/>
    <cellStyle name="Обычный 6 2 7 2" xfId="644" xr:uid="{62D11447-7980-402A-986B-2D4B96554822}"/>
    <cellStyle name="Обычный 6 2 7 2 2" xfId="1043" xr:uid="{BFF3FAED-8C9F-40D0-9FEA-607BC5DB0C23}"/>
    <cellStyle name="Обычный 6 2 7 3" xfId="442" xr:uid="{AE37A194-221F-4229-9C1A-6493FC2EC439}"/>
    <cellStyle name="Обычный 6 2 7 4" xfId="845" xr:uid="{596B1A6E-5F3D-4FC3-A4F2-0207F2615D3E}"/>
    <cellStyle name="Обычный 6 2 8" xfId="199" xr:uid="{D7921E97-03F3-458C-8D71-076F445368CE}"/>
    <cellStyle name="Обычный 6 2 8 2" xfId="645" xr:uid="{88B79034-A0DF-46EC-9503-50EAAA01D5B8}"/>
    <cellStyle name="Обычный 6 2 8 2 2" xfId="1044" xr:uid="{46C4E167-75C4-46A0-A7D6-DCAB44C52AE3}"/>
    <cellStyle name="Обычный 6 2 8 3" xfId="443" xr:uid="{81282A60-561B-4552-AE38-1F22553012AF}"/>
    <cellStyle name="Обычный 6 2 8 4" xfId="846" xr:uid="{F899AE6C-6CAC-4194-9694-9810D7C74BEE}"/>
    <cellStyle name="Обычный 6 2 9" xfId="200" xr:uid="{054CC5A5-7FCD-4D7D-A0A3-FEFF9482B417}"/>
    <cellStyle name="Обычный 6 2 9 2" xfId="646" xr:uid="{7A3564BF-D591-4AC0-A84B-5337B8010E00}"/>
    <cellStyle name="Обычный 6 2 9 2 2" xfId="1045" xr:uid="{4928A3B5-681F-4659-BBF8-049843DF7D7F}"/>
    <cellStyle name="Обычный 6 2 9 3" xfId="444" xr:uid="{0CDE8C8E-0483-406B-AE2A-0EF0FC0D0672}"/>
    <cellStyle name="Обычный 6 2 9 4" xfId="847" xr:uid="{10C15F31-F017-4F6F-9962-2C416B2B071B}"/>
    <cellStyle name="Обычный 6 3" xfId="122" xr:uid="{CEEF97F2-E4F2-4A4B-8299-887CEA0341FF}"/>
    <cellStyle name="Обычный 6 3 2" xfId="201" xr:uid="{42BE5BEE-E588-46E6-AE3C-B59BBBD79E65}"/>
    <cellStyle name="Обычный 6 3 2 2" xfId="202" xr:uid="{5C4EBC2D-F795-4431-BE96-D76929995CC1}"/>
    <cellStyle name="Обычный 6 3 2 2 2" xfId="648" xr:uid="{AD272FAB-70F4-49ED-8371-0BA2639E2062}"/>
    <cellStyle name="Обычный 6 3 2 2 2 2" xfId="1047" xr:uid="{DE0E721A-746D-41EC-A2A8-482C2F85AA9F}"/>
    <cellStyle name="Обычный 6 3 2 2 3" xfId="446" xr:uid="{36A4A39D-4A76-4062-A142-72A9FF63444E}"/>
    <cellStyle name="Обычный 6 3 2 2 4" xfId="849" xr:uid="{E9A0D6BD-C17E-44BC-9461-46240C636B81}"/>
    <cellStyle name="Обычный 6 3 2 3" xfId="203" xr:uid="{9C58BD95-208D-4321-A701-E84926003B8B}"/>
    <cellStyle name="Обычный 6 3 2 3 2" xfId="649" xr:uid="{01088D55-70A5-4956-B2FD-9B6DD6FC437D}"/>
    <cellStyle name="Обычный 6 3 2 3 2 2" xfId="1048" xr:uid="{25776879-8E46-4F65-94F9-E69E0672A607}"/>
    <cellStyle name="Обычный 6 3 2 3 3" xfId="447" xr:uid="{A702BF26-0504-411A-AD25-16A7C69C160C}"/>
    <cellStyle name="Обычный 6 3 2 3 4" xfId="850" xr:uid="{7D40A3DF-2554-4A5D-8B60-F23E34973895}"/>
    <cellStyle name="Обычный 6 3 2 4" xfId="647" xr:uid="{FDE8A37F-77B0-42BD-BFB3-F9EE759ADE90}"/>
    <cellStyle name="Обычный 6 3 2 4 2" xfId="1046" xr:uid="{91CE1D3F-978B-4323-AC57-02F607DF1B90}"/>
    <cellStyle name="Обычный 6 3 2 5" xfId="445" xr:uid="{35ED3A3D-AB1B-45BA-8D4D-C835283B7EDA}"/>
    <cellStyle name="Обычный 6 3 2 6" xfId="848" xr:uid="{D02024B4-DB53-4F23-8D73-83A856712801}"/>
    <cellStyle name="Обычный 6 3 3" xfId="204" xr:uid="{2C2C8868-A408-469A-AFB6-81BBD44FBA87}"/>
    <cellStyle name="Обычный 6 3 3 2" xfId="650" xr:uid="{CBEC51F6-6CAE-481F-AB1A-591A98F384F8}"/>
    <cellStyle name="Обычный 6 3 3 2 2" xfId="1049" xr:uid="{00B4E521-3011-45FF-BADA-79BE95F937BE}"/>
    <cellStyle name="Обычный 6 3 3 3" xfId="448" xr:uid="{49C69F1A-6F35-43DD-87BA-E31A61FFECAA}"/>
    <cellStyle name="Обычный 6 3 3 4" xfId="851" xr:uid="{2D323ABE-CBFA-4F7D-BEE2-068FBA99444B}"/>
    <cellStyle name="Обычный 6 3 4" xfId="205" xr:uid="{CE5FB1D5-6A05-4EBF-9450-AC3346D0E26F}"/>
    <cellStyle name="Обычный 6 3 4 2" xfId="651" xr:uid="{4D21FCA9-754B-4721-B34B-9757C0290753}"/>
    <cellStyle name="Обычный 6 3 4 2 2" xfId="1050" xr:uid="{7BB7F387-3362-4CC4-B687-1A8A6D9DF903}"/>
    <cellStyle name="Обычный 6 3 4 3" xfId="449" xr:uid="{DE00B5DC-87DB-42F3-9758-CB0FBC50F894}"/>
    <cellStyle name="Обычный 6 3 4 4" xfId="852" xr:uid="{2FE35132-CA51-4A84-B16C-B21FCD3122C3}"/>
    <cellStyle name="Обычный 6 3 5" xfId="568" xr:uid="{7306B5C0-435A-4AED-8F1E-224A6EA2F8D7}"/>
    <cellStyle name="Обычный 6 3 5 2" xfId="967" xr:uid="{F8933E5C-4695-40B2-885F-35E71E7B854D}"/>
    <cellStyle name="Обычный 6 3 6" xfId="366" xr:uid="{6D7C1067-B98B-44FB-8C00-EF08E468C138}"/>
    <cellStyle name="Обычный 6 3 7" xfId="769" xr:uid="{84104B44-B6A5-47CA-B7C4-17F78771B128}"/>
    <cellStyle name="Обычный 6 4" xfId="115" xr:uid="{C02BEFFE-91D9-452D-90B1-F791C4032998}"/>
    <cellStyle name="Обычный 6 4 2" xfId="206" xr:uid="{FB092B09-79C5-4FA6-8FF1-D72476A4BD31}"/>
    <cellStyle name="Обычный 6 4 2 2" xfId="207" xr:uid="{1E59029A-1B8E-4A47-B189-ABC31D72A995}"/>
    <cellStyle name="Обычный 6 4 2 2 2" xfId="653" xr:uid="{BA8F7ED1-B618-4093-BB7C-BDD9BA418033}"/>
    <cellStyle name="Обычный 6 4 2 2 2 2" xfId="1052" xr:uid="{D6001B56-6FBA-4645-AD3A-22897CD483A4}"/>
    <cellStyle name="Обычный 6 4 2 2 3" xfId="451" xr:uid="{32B82941-7B36-4E1A-8AF7-927B8E52620F}"/>
    <cellStyle name="Обычный 6 4 2 2 4" xfId="854" xr:uid="{564DB330-93E1-4E21-B878-ED05835853B8}"/>
    <cellStyle name="Обычный 6 4 2 3" xfId="208" xr:uid="{8994CA2F-D282-4AC4-86E4-5B6F054C4019}"/>
    <cellStyle name="Обычный 6 4 2 3 2" xfId="654" xr:uid="{20EF8DE5-DDC8-421E-A078-CB22D5359A17}"/>
    <cellStyle name="Обычный 6 4 2 3 2 2" xfId="1053" xr:uid="{637FFF5C-1015-4D85-AB32-B7B0763D3510}"/>
    <cellStyle name="Обычный 6 4 2 3 3" xfId="452" xr:uid="{0E4EADF0-443C-443A-984D-C6FAE1AA0C0C}"/>
    <cellStyle name="Обычный 6 4 2 3 4" xfId="855" xr:uid="{4812975D-0A2A-4F53-880B-1B32451D14B0}"/>
    <cellStyle name="Обычный 6 4 2 4" xfId="652" xr:uid="{A7E61E12-300C-4788-B779-9F863EEA42BA}"/>
    <cellStyle name="Обычный 6 4 2 4 2" xfId="1051" xr:uid="{C2F258E0-4BA0-4F4C-857B-50A75E40F10C}"/>
    <cellStyle name="Обычный 6 4 2 5" xfId="450" xr:uid="{C518A473-790C-46A0-BA6C-EC88EFE7D556}"/>
    <cellStyle name="Обычный 6 4 2 6" xfId="853" xr:uid="{E9EC850F-03DF-434E-A78F-B9A29B5034DA}"/>
    <cellStyle name="Обычный 6 4 3" xfId="209" xr:uid="{F19317FF-A9C7-4209-B388-B504A7F4C54A}"/>
    <cellStyle name="Обычный 6 4 3 2" xfId="655" xr:uid="{0999B29C-72CF-487C-B0BD-EEDF243B7DE9}"/>
    <cellStyle name="Обычный 6 4 3 2 2" xfId="1054" xr:uid="{9F66007E-D485-4718-BE9A-A84978F5479E}"/>
    <cellStyle name="Обычный 6 4 3 3" xfId="453" xr:uid="{997CE118-89F5-4A26-89B2-01300F1FFCB8}"/>
    <cellStyle name="Обычный 6 4 3 4" xfId="856" xr:uid="{6ACCFC0B-9639-49DC-AC21-01D779E97E42}"/>
    <cellStyle name="Обычный 6 4 4" xfId="210" xr:uid="{7B4102C4-FAB7-4564-B6CF-FC98B1D78C1B}"/>
    <cellStyle name="Обычный 6 4 4 2" xfId="656" xr:uid="{C704B180-C48C-4D18-86CD-38E753671C6E}"/>
    <cellStyle name="Обычный 6 4 4 2 2" xfId="1055" xr:uid="{90D8BFB9-B2B1-4A01-85AC-49EC8032765B}"/>
    <cellStyle name="Обычный 6 4 4 3" xfId="454" xr:uid="{5DB7C798-EB90-48FC-81D0-FFB1F4C3E466}"/>
    <cellStyle name="Обычный 6 4 4 4" xfId="857" xr:uid="{D71D63C8-9055-49CE-AE94-DBC1D56A9046}"/>
    <cellStyle name="Обычный 6 4 5" xfId="561" xr:uid="{D835F722-6466-4E46-8C69-D6607F1DD120}"/>
    <cellStyle name="Обычный 6 4 5 2" xfId="960" xr:uid="{FCB85B37-84C5-4D59-8521-A17431EA0DCA}"/>
    <cellStyle name="Обычный 6 4 6" xfId="359" xr:uid="{03A494A5-0B79-4222-87ED-22F887492628}"/>
    <cellStyle name="Обычный 6 4 7" xfId="762" xr:uid="{BDAE628C-909A-48AB-9CB5-9DE01CE9135A}"/>
    <cellStyle name="Обычный 6 5" xfId="211" xr:uid="{AC7AFCF2-4248-41F6-9A97-97241A22DBD9}"/>
    <cellStyle name="Обычный 6 5 2" xfId="212" xr:uid="{6F730E40-9786-43D5-A942-335E197607CD}"/>
    <cellStyle name="Обычный 6 5 2 2" xfId="658" xr:uid="{65358D01-87A0-4E53-B00D-698EB71F14DB}"/>
    <cellStyle name="Обычный 6 5 2 2 2" xfId="1057" xr:uid="{3D43595D-63F8-4980-823B-FC84EEE46995}"/>
    <cellStyle name="Обычный 6 5 2 3" xfId="456" xr:uid="{23A3932C-42D3-4890-9E7A-633B9CE9A60A}"/>
    <cellStyle name="Обычный 6 5 2 4" xfId="859" xr:uid="{A2504806-D282-43BB-9403-DA6AFE8F3198}"/>
    <cellStyle name="Обычный 6 5 3" xfId="213" xr:uid="{A99CB733-64D4-470A-BA06-5426351874B3}"/>
    <cellStyle name="Обычный 6 5 3 2" xfId="659" xr:uid="{CDDB7670-A713-49AD-9879-76F1806DEFDB}"/>
    <cellStyle name="Обычный 6 5 3 2 2" xfId="1058" xr:uid="{9FF5F52C-551E-41C9-8478-B058D6ED8C42}"/>
    <cellStyle name="Обычный 6 5 3 3" xfId="457" xr:uid="{F0EB0B91-4944-40A4-883B-53D575DEF515}"/>
    <cellStyle name="Обычный 6 5 3 4" xfId="860" xr:uid="{90FB2F82-E698-4F15-86BA-31474C95CA25}"/>
    <cellStyle name="Обычный 6 5 4" xfId="657" xr:uid="{6DA67CC4-0A54-4B1C-A0B7-6F76BFFE6360}"/>
    <cellStyle name="Обычный 6 5 4 2" xfId="1056" xr:uid="{73495F27-3816-40C5-B0B7-1AFFF6616649}"/>
    <cellStyle name="Обычный 6 5 5" xfId="455" xr:uid="{A4960E83-0A63-4AE4-99B5-67B8A41B1FDD}"/>
    <cellStyle name="Обычный 6 5 6" xfId="858" xr:uid="{59708C6B-8FBD-4866-A02D-DAAA880EEDAF}"/>
    <cellStyle name="Обычный 6 6" xfId="214" xr:uid="{070F1ACF-9508-4140-92A7-BA21E597DCB1}"/>
    <cellStyle name="Обычный 6 6 2" xfId="660" xr:uid="{43496704-98CF-46EC-88CA-1A78509F2C9F}"/>
    <cellStyle name="Обычный 6 6 2 2" xfId="1059" xr:uid="{7EA49801-3C5E-4191-A6A3-581DD42A8FA6}"/>
    <cellStyle name="Обычный 6 6 3" xfId="458" xr:uid="{5561506F-8BA2-4F36-817C-DAB3629FF07C}"/>
    <cellStyle name="Обычный 6 6 4" xfId="861" xr:uid="{84DB1446-6DAA-4A3E-96ED-4583290EDC12}"/>
    <cellStyle name="Обычный 6 7" xfId="215" xr:uid="{FF63988B-E8E0-4F4B-AD1C-1EE88DF700D3}"/>
    <cellStyle name="Обычный 6 7 2" xfId="661" xr:uid="{466AA0DC-BDF5-40DB-831B-BD47D4A35906}"/>
    <cellStyle name="Обычный 6 7 2 2" xfId="1060" xr:uid="{F3099E2E-9E9B-4B39-8A6C-5E0C0177A345}"/>
    <cellStyle name="Обычный 6 7 3" xfId="459" xr:uid="{7283C1B8-D5E4-4069-ACC3-79AA9F71716A}"/>
    <cellStyle name="Обычный 6 7 4" xfId="862" xr:uid="{22D2659E-6345-4225-BE43-EFFEB390B57A}"/>
    <cellStyle name="Обычный 6 8" xfId="216" xr:uid="{E08C76E6-F9CB-4549-BBB8-CD40F76799AE}"/>
    <cellStyle name="Обычный 6 8 2" xfId="662" xr:uid="{D46EA30C-20F5-479E-9AD9-543DE03009B2}"/>
    <cellStyle name="Обычный 6 8 2 2" xfId="1061" xr:uid="{4FFBB27D-6088-4CD0-9FCF-090E67955EED}"/>
    <cellStyle name="Обычный 6 8 3" xfId="460" xr:uid="{02C0A17D-EDC8-4DEE-AD3D-F1353560BE62}"/>
    <cellStyle name="Обычный 6 8 4" xfId="863" xr:uid="{4A549B0A-4D10-4F98-A042-4BB356F34EC7}"/>
    <cellStyle name="Обычный 6 9" xfId="343" xr:uid="{FAE405C5-876E-4515-9B35-1E85A5D63D0E}"/>
    <cellStyle name="Обычный 6 9 2" xfId="546" xr:uid="{EF402BA7-6958-459B-87B7-6CDDDF084B92}"/>
    <cellStyle name="Обычный 6 9 2 2" xfId="945" xr:uid="{6388E4B2-0053-402A-9908-144978C9C838}"/>
    <cellStyle name="Обычный 6 9 3" xfId="747" xr:uid="{BA6EF47C-0F1F-4B04-8701-5D9A00E1E251}"/>
    <cellStyle name="Обычный 7" xfId="1" xr:uid="{FAAFCBCC-83A7-4FCB-84EA-2583677E1BFC}"/>
    <cellStyle name="Обычный 7 2" xfId="63" xr:uid="{3E9743F7-E7C8-4642-AA92-59F849C55206}"/>
    <cellStyle name="Обычный 7 2 10" xfId="752" xr:uid="{3617B1B8-09F9-4E9E-B32E-D84D80502FC5}"/>
    <cellStyle name="Обычный 7 2 2" xfId="127" xr:uid="{A30BF834-32BC-487A-AB1A-E96204D0C483}"/>
    <cellStyle name="Обычный 7 2 2 2" xfId="217" xr:uid="{851A9A74-7B82-47E5-9B30-A4D01963BD29}"/>
    <cellStyle name="Обычный 7 2 2 2 2" xfId="218" xr:uid="{BCA59544-8F59-46BF-A430-2104EBBD3B5E}"/>
    <cellStyle name="Обычный 7 2 2 2 2 2" xfId="664" xr:uid="{F75C519F-25B0-49CB-98E9-C07924BAC803}"/>
    <cellStyle name="Обычный 7 2 2 2 2 2 2" xfId="1063" xr:uid="{D8DD4F7F-0ABF-4B66-8F8E-EA9ABDA9D692}"/>
    <cellStyle name="Обычный 7 2 2 2 2 3" xfId="462" xr:uid="{2B8E794D-9BC9-47EF-99DB-85BDC1F5A3CA}"/>
    <cellStyle name="Обычный 7 2 2 2 2 4" xfId="865" xr:uid="{27C7B649-EF64-4785-8088-A3158124742B}"/>
    <cellStyle name="Обычный 7 2 2 2 3" xfId="219" xr:uid="{1087E51A-8167-4088-ACA9-479884C1252D}"/>
    <cellStyle name="Обычный 7 2 2 2 3 2" xfId="665" xr:uid="{97A08880-4323-4C6B-BA77-23341C7F71DE}"/>
    <cellStyle name="Обычный 7 2 2 2 3 2 2" xfId="1064" xr:uid="{2E480B66-A4D8-4F61-8695-B84D8F931278}"/>
    <cellStyle name="Обычный 7 2 2 2 3 3" xfId="463" xr:uid="{49409D4A-A7D7-45E4-A303-AA641F1933F3}"/>
    <cellStyle name="Обычный 7 2 2 2 3 4" xfId="866" xr:uid="{AA1AD484-324F-4A45-B2E5-73D1256575E6}"/>
    <cellStyle name="Обычный 7 2 2 2 4" xfId="663" xr:uid="{BEFCE718-7645-45C7-95D9-C137D74A4261}"/>
    <cellStyle name="Обычный 7 2 2 2 4 2" xfId="1062" xr:uid="{C7EEA4A1-EDAC-4D5A-AE67-0A1729B93C4A}"/>
    <cellStyle name="Обычный 7 2 2 2 5" xfId="461" xr:uid="{B46EA3E0-384B-45A9-BCA4-3CEC3E057317}"/>
    <cellStyle name="Обычный 7 2 2 2 6" xfId="864" xr:uid="{39AF49B8-C033-41EB-A0A4-9F8820D5A5C8}"/>
    <cellStyle name="Обычный 7 2 2 3" xfId="220" xr:uid="{748D9D06-C0EC-4C48-AFB2-476833C862CB}"/>
    <cellStyle name="Обычный 7 2 2 3 2" xfId="666" xr:uid="{FC563600-6FB2-4C96-B9C7-3300BA69C1CA}"/>
    <cellStyle name="Обычный 7 2 2 3 2 2" xfId="1065" xr:uid="{D69297A4-3285-4379-8646-4CEDE93F1AF0}"/>
    <cellStyle name="Обычный 7 2 2 3 3" xfId="464" xr:uid="{DC37B20B-6B8E-44A9-85F1-6DA97DA0C909}"/>
    <cellStyle name="Обычный 7 2 2 3 4" xfId="867" xr:uid="{B293A919-1E27-4E9C-91E2-A307EED4576B}"/>
    <cellStyle name="Обычный 7 2 2 4" xfId="221" xr:uid="{71E15C16-936C-48DB-AA42-6684CF94B38E}"/>
    <cellStyle name="Обычный 7 2 2 4 2" xfId="667" xr:uid="{1561D9F2-F882-472F-817A-E838B4745A16}"/>
    <cellStyle name="Обычный 7 2 2 4 2 2" xfId="1066" xr:uid="{044B98C3-D321-4A89-B5BE-59ADB26CC873}"/>
    <cellStyle name="Обычный 7 2 2 4 3" xfId="465" xr:uid="{037D0FE9-97D1-4BBD-BF5E-23D31793E003}"/>
    <cellStyle name="Обычный 7 2 2 4 4" xfId="868" xr:uid="{F376EA98-1591-4AC8-BF3E-8AE9C83BDB7D}"/>
    <cellStyle name="Обычный 7 2 2 5" xfId="573" xr:uid="{BBFD667E-31E9-480C-AB3A-2437BB2F3A7A}"/>
    <cellStyle name="Обычный 7 2 2 5 2" xfId="972" xr:uid="{F94B4FD4-B111-47DE-8C93-F92AA7F9FBD1}"/>
    <cellStyle name="Обычный 7 2 2 6" xfId="371" xr:uid="{4797E332-074B-4788-A325-58D4BAEF6E86}"/>
    <cellStyle name="Обычный 7 2 2 7" xfId="774" xr:uid="{B69AFAF2-7A8D-4599-ACB6-081DCBEAE9E4}"/>
    <cellStyle name="Обычный 7 2 3" xfId="120" xr:uid="{09641715-952F-41DA-90B4-D8E82F87EFDD}"/>
    <cellStyle name="Обычный 7 2 3 2" xfId="222" xr:uid="{E2A391A1-80BB-486C-B953-4629509F4555}"/>
    <cellStyle name="Обычный 7 2 3 2 2" xfId="223" xr:uid="{C6EED33D-0703-4351-8836-CA4D1672094A}"/>
    <cellStyle name="Обычный 7 2 3 2 2 2" xfId="669" xr:uid="{4416396E-5F93-4B3F-ADDE-9853A2D588BD}"/>
    <cellStyle name="Обычный 7 2 3 2 2 2 2" xfId="1068" xr:uid="{DC8665D7-35A7-446B-9BC0-BCFAB3C1F5EC}"/>
    <cellStyle name="Обычный 7 2 3 2 2 3" xfId="467" xr:uid="{01F9BD7A-68A5-4206-AB5D-2FD866A1F7D5}"/>
    <cellStyle name="Обычный 7 2 3 2 2 4" xfId="870" xr:uid="{3A3C0B74-D24E-44BD-8D32-A9D39182722A}"/>
    <cellStyle name="Обычный 7 2 3 2 3" xfId="224" xr:uid="{72B653A4-4A2D-435B-8666-322A05495F1E}"/>
    <cellStyle name="Обычный 7 2 3 2 3 2" xfId="670" xr:uid="{512A38A0-CF47-484E-8AA7-561D9DA56BED}"/>
    <cellStyle name="Обычный 7 2 3 2 3 2 2" xfId="1069" xr:uid="{75A054BB-7D16-45D1-8FDF-F37FDD56BB64}"/>
    <cellStyle name="Обычный 7 2 3 2 3 3" xfId="468" xr:uid="{50896F83-03ED-4113-BC7C-2E415E2FA48C}"/>
    <cellStyle name="Обычный 7 2 3 2 3 4" xfId="871" xr:uid="{97DA6FA1-0988-44DB-83E2-6A19E57F33FA}"/>
    <cellStyle name="Обычный 7 2 3 2 4" xfId="668" xr:uid="{4FC8763E-CC2B-4802-84DB-6E93EA2D20F9}"/>
    <cellStyle name="Обычный 7 2 3 2 4 2" xfId="1067" xr:uid="{AD6901F8-548F-4E21-8782-9682582AC2A1}"/>
    <cellStyle name="Обычный 7 2 3 2 5" xfId="466" xr:uid="{79AD3892-6123-47B9-A1FA-22E3489DE360}"/>
    <cellStyle name="Обычный 7 2 3 2 6" xfId="869" xr:uid="{1DD12E18-AEC8-43C3-8373-B6188284FE27}"/>
    <cellStyle name="Обычный 7 2 3 3" xfId="225" xr:uid="{CDE91829-0031-40BB-957D-088D9BAE2CE1}"/>
    <cellStyle name="Обычный 7 2 3 3 2" xfId="671" xr:uid="{643D6E7C-279F-41E1-93F8-EF1C6EAFA82A}"/>
    <cellStyle name="Обычный 7 2 3 3 2 2" xfId="1070" xr:uid="{72C1FB4C-244F-462E-90AB-16CBA6B2F7C7}"/>
    <cellStyle name="Обычный 7 2 3 3 3" xfId="469" xr:uid="{63B09C43-F261-4C18-865C-F5E1A83CD021}"/>
    <cellStyle name="Обычный 7 2 3 3 4" xfId="872" xr:uid="{9517456F-82F9-42AB-A225-7B4FBA1D53A1}"/>
    <cellStyle name="Обычный 7 2 3 4" xfId="226" xr:uid="{89B64207-5D26-415C-AC74-737A09C8CD49}"/>
    <cellStyle name="Обычный 7 2 3 4 2" xfId="672" xr:uid="{1CEF6587-A3EE-4F7F-B764-9594877963AA}"/>
    <cellStyle name="Обычный 7 2 3 4 2 2" xfId="1071" xr:uid="{F24B9065-69A9-44F1-822A-632465895A81}"/>
    <cellStyle name="Обычный 7 2 3 4 3" xfId="470" xr:uid="{B28F4169-FA25-4DC1-B0B1-73E9D04FC4D2}"/>
    <cellStyle name="Обычный 7 2 3 4 4" xfId="873" xr:uid="{873858CD-7997-4C56-BE27-D05BCE3E77E2}"/>
    <cellStyle name="Обычный 7 2 3 5" xfId="566" xr:uid="{307749A3-1A57-4E9C-8BD8-3610A30A0AB7}"/>
    <cellStyle name="Обычный 7 2 3 5 2" xfId="965" xr:uid="{48DEA253-F180-4477-AD9D-3734F57904D0}"/>
    <cellStyle name="Обычный 7 2 3 6" xfId="364" xr:uid="{BCD9151C-5ACE-4AE2-A3B4-A5A4E338BFBE}"/>
    <cellStyle name="Обычный 7 2 3 7" xfId="767" xr:uid="{B3C75BAF-0033-42D3-ACCF-D9D4AF488AE2}"/>
    <cellStyle name="Обычный 7 2 4" xfId="227" xr:uid="{BCA75108-46EF-4144-B586-052673DA9DE9}"/>
    <cellStyle name="Обычный 7 2 4 2" xfId="228" xr:uid="{0FE5EC8E-3CED-4433-8D52-B05E557B8AB7}"/>
    <cellStyle name="Обычный 7 2 4 2 2" xfId="674" xr:uid="{F0A9D52C-9345-4C03-98EA-8657F6741576}"/>
    <cellStyle name="Обычный 7 2 4 2 2 2" xfId="1073" xr:uid="{00D80AC7-C7C4-4CF9-ADBC-BF79AB342D5E}"/>
    <cellStyle name="Обычный 7 2 4 2 3" xfId="472" xr:uid="{1135BF7C-ECCC-4E16-9B17-2BBB9088E823}"/>
    <cellStyle name="Обычный 7 2 4 2 4" xfId="875" xr:uid="{CF33424A-6831-4E8F-BED8-CC9F4BFB3A5F}"/>
    <cellStyle name="Обычный 7 2 4 3" xfId="229" xr:uid="{256A1FAA-2F13-48B8-93A6-C1B75600231A}"/>
    <cellStyle name="Обычный 7 2 4 3 2" xfId="675" xr:uid="{229A5903-E366-489E-AB19-593F4209DEA7}"/>
    <cellStyle name="Обычный 7 2 4 3 2 2" xfId="1074" xr:uid="{D743A424-6F8E-469A-AFB6-D40C5E3970D8}"/>
    <cellStyle name="Обычный 7 2 4 3 3" xfId="473" xr:uid="{367C39AB-43E2-40A2-B1A0-07B114037E9E}"/>
    <cellStyle name="Обычный 7 2 4 3 4" xfId="876" xr:uid="{EB3BA275-E81A-4823-AB49-EC042893C18B}"/>
    <cellStyle name="Обычный 7 2 4 4" xfId="673" xr:uid="{17AE3DD7-7033-42CA-B2AD-A02D4576743A}"/>
    <cellStyle name="Обычный 7 2 4 4 2" xfId="1072" xr:uid="{C571C246-4B85-4953-A213-26BA7FC9A2E1}"/>
    <cellStyle name="Обычный 7 2 4 5" xfId="471" xr:uid="{5FFB7AF6-C422-404B-9F9C-06934B836C18}"/>
    <cellStyle name="Обычный 7 2 4 6" xfId="874" xr:uid="{02802EDD-DC0A-453C-B322-52354FF78FEE}"/>
    <cellStyle name="Обычный 7 2 5" xfId="230" xr:uid="{61E260B6-8C11-4673-8B8B-33F1BB99EE05}"/>
    <cellStyle name="Обычный 7 2 5 2" xfId="676" xr:uid="{2C15AADD-601F-41AC-AEB7-925295E5F6D7}"/>
    <cellStyle name="Обычный 7 2 5 2 2" xfId="1075" xr:uid="{FA4B5BFC-766B-4D22-9080-957D82E550EF}"/>
    <cellStyle name="Обычный 7 2 5 3" xfId="474" xr:uid="{B0659EFD-597A-4302-9C17-0E6F37B731C4}"/>
    <cellStyle name="Обычный 7 2 5 4" xfId="877" xr:uid="{931F228C-59CA-475F-A828-46D3DA2D0B2E}"/>
    <cellStyle name="Обычный 7 2 6" xfId="231" xr:uid="{7BF5A838-41B7-4333-8902-EE606A1539FA}"/>
    <cellStyle name="Обычный 7 2 6 2" xfId="677" xr:uid="{29C56230-DDB7-46DF-9CFD-9CBADF32BEFF}"/>
    <cellStyle name="Обычный 7 2 6 2 2" xfId="1076" xr:uid="{8994B8BF-92B7-48BD-935A-864B5A2C5E43}"/>
    <cellStyle name="Обычный 7 2 6 3" xfId="475" xr:uid="{D17A7882-A6C7-4BC0-857B-0EF81CE9A955}"/>
    <cellStyle name="Обычный 7 2 6 4" xfId="878" xr:uid="{53380D82-895C-4C71-A54A-5E29E0EF1E84}"/>
    <cellStyle name="Обычный 7 2 7" xfId="232" xr:uid="{F41F0991-3FC4-4E68-9423-9DEFCE4F3480}"/>
    <cellStyle name="Обычный 7 2 7 2" xfId="678" xr:uid="{24DB0898-7951-444E-B59E-DDCF5E2AAC63}"/>
    <cellStyle name="Обычный 7 2 7 2 2" xfId="1077" xr:uid="{CADA5192-E0FE-40A5-BB51-C2C0C589CDE7}"/>
    <cellStyle name="Обычный 7 2 7 3" xfId="476" xr:uid="{2C8CC77A-C5AA-4422-82DA-F1271DECFF82}"/>
    <cellStyle name="Обычный 7 2 7 4" xfId="879" xr:uid="{DDB9C367-662D-4A6B-8470-47A5451660DA}"/>
    <cellStyle name="Обычный 7 2 8" xfId="551" xr:uid="{B310F6A1-4200-4FF3-9ABF-918F9AD2B8E4}"/>
    <cellStyle name="Обычный 7 2 8 2" xfId="950" xr:uid="{17DDBAD9-6765-46D8-AB8A-171CCB767AED}"/>
    <cellStyle name="Обычный 7 2 9" xfId="349" xr:uid="{B4D98B17-05D4-448E-B20A-76339AB4EEC6}"/>
    <cellStyle name="Обычный 7 4 2" xfId="4" xr:uid="{80E75571-FDED-4BDE-96A1-8062CFBFE893}"/>
    <cellStyle name="Обычный 8" xfId="62" xr:uid="{C5979AE9-D244-43E4-B6A1-75EE80F36F42}"/>
    <cellStyle name="Обычный 9" xfId="111" xr:uid="{91E3A2C8-1B94-4E07-B631-34A6A2721FDD}"/>
    <cellStyle name="Обычный 9 2" xfId="129" xr:uid="{AACF0189-652C-485A-A6BB-E380809D07F9}"/>
    <cellStyle name="Обычный 9 2 2" xfId="233" xr:uid="{7966EED8-55E7-4D41-8FD4-4E8D7ED8C8A1}"/>
    <cellStyle name="Обычный 9 2 2 2" xfId="234" xr:uid="{8AEAF972-2DC7-48A9-A006-6D6D6E4E8D60}"/>
    <cellStyle name="Обычный 9 2 2 2 2" xfId="680" xr:uid="{790FF33D-771F-4FE9-8FA1-48B7B7FA22CB}"/>
    <cellStyle name="Обычный 9 2 2 2 2 2" xfId="1079" xr:uid="{62FC73E7-3382-4064-8C6B-B63F031CF7FD}"/>
    <cellStyle name="Обычный 9 2 2 2 3" xfId="478" xr:uid="{A625D967-E8C6-4F09-9253-F664603C74AA}"/>
    <cellStyle name="Обычный 9 2 2 2 4" xfId="881" xr:uid="{E4DE4DA8-D1E8-43F4-B418-7C34D706F92A}"/>
    <cellStyle name="Обычный 9 2 2 3" xfId="235" xr:uid="{416B006B-AC8E-4028-BF50-99B9122541F3}"/>
    <cellStyle name="Обычный 9 2 2 3 2" xfId="681" xr:uid="{F9DA7D97-3CB1-408B-8A62-0E8C3667683E}"/>
    <cellStyle name="Обычный 9 2 2 3 2 2" xfId="1080" xr:uid="{8D659B6E-377B-415C-A660-E075530F3598}"/>
    <cellStyle name="Обычный 9 2 2 3 3" xfId="479" xr:uid="{5A3DBBEB-9FA6-45FE-96F5-306077182095}"/>
    <cellStyle name="Обычный 9 2 2 3 4" xfId="882" xr:uid="{9920480E-8856-4121-AFEF-111D48810666}"/>
    <cellStyle name="Обычный 9 2 2 4" xfId="236" xr:uid="{0DF2F799-A701-4C28-96C8-1E245BF91D9D}"/>
    <cellStyle name="Обычный 9 2 2 4 2" xfId="682" xr:uid="{E3FE895B-AC7E-4C57-9446-BFE5F8100915}"/>
    <cellStyle name="Обычный 9 2 2 4 2 2" xfId="1081" xr:uid="{E28A30B9-B7AB-4086-85A9-DB02294384B9}"/>
    <cellStyle name="Обычный 9 2 2 4 3" xfId="480" xr:uid="{C7BD5C68-2B1A-4A5B-88B4-6B0E779196BA}"/>
    <cellStyle name="Обычный 9 2 2 4 4" xfId="883" xr:uid="{F22A871E-9374-4E4C-A2CB-40EFCD25AB0A}"/>
    <cellStyle name="Обычный 9 2 2 5" xfId="679" xr:uid="{D48B9102-9A16-4974-90B8-029683B83340}"/>
    <cellStyle name="Обычный 9 2 2 5 2" xfId="1078" xr:uid="{08390836-5674-48E5-B26F-7EA824152BCA}"/>
    <cellStyle name="Обычный 9 2 2 6" xfId="477" xr:uid="{CCEE46BB-4A13-48D3-95C8-21885BADEFC2}"/>
    <cellStyle name="Обычный 9 2 2 7" xfId="880" xr:uid="{73C3FF7A-074D-4BF7-8F14-D2F5C455D9A5}"/>
    <cellStyle name="Обычный 9 2 3" xfId="237" xr:uid="{FD147386-8BE5-4209-8289-A4856CC45DEE}"/>
    <cellStyle name="Обычный 9 2 3 2" xfId="683" xr:uid="{90E1F55A-32DA-4036-B610-D49BFB0E9898}"/>
    <cellStyle name="Обычный 9 2 3 2 2" xfId="1082" xr:uid="{62DF2178-7435-450F-863F-08AA54D0A3FD}"/>
    <cellStyle name="Обычный 9 2 3 3" xfId="481" xr:uid="{685F429A-C1A0-404E-8187-B134D93136BA}"/>
    <cellStyle name="Обычный 9 2 3 4" xfId="884" xr:uid="{44D05E70-272C-49C0-B21B-ADE4C1244376}"/>
    <cellStyle name="Обычный 9 2 4" xfId="238" xr:uid="{6C201F86-A69B-48AD-BC51-E7C674D64DA9}"/>
    <cellStyle name="Обычный 9 2 4 2" xfId="684" xr:uid="{E5CEFCDF-3F59-438B-9BC3-98254B1FE641}"/>
    <cellStyle name="Обычный 9 2 4 2 2" xfId="1083" xr:uid="{A48ABEBF-0E5C-4465-8702-9F968C5EF067}"/>
    <cellStyle name="Обычный 9 2 4 3" xfId="482" xr:uid="{36E7A4C5-84C6-4710-8BD0-4A0879FB9BBC}"/>
    <cellStyle name="Обычный 9 2 4 4" xfId="885" xr:uid="{3EB2255B-6674-4964-A19F-14A12BA449F3}"/>
    <cellStyle name="Обычный 9 2 5" xfId="575" xr:uid="{36AA1083-D830-4DE8-9186-89AFAA7ADFB6}"/>
    <cellStyle name="Обычный 9 2 5 2" xfId="974" xr:uid="{0D9B9A8E-31A9-41EA-A23E-E64F56C36F7D}"/>
    <cellStyle name="Обычный 9 2 6" xfId="373" xr:uid="{548DDCC9-16EB-46C9-9405-F3EF11D0AC4E}"/>
    <cellStyle name="Обычный 9 2 7" xfId="776" xr:uid="{6D9C2140-C83C-4F22-A09E-7C993F41AA75}"/>
    <cellStyle name="Обычный 9 3" xfId="134" xr:uid="{5990B4C2-9986-4BB3-93E7-EF90451EF4C2}"/>
    <cellStyle name="Обычный 9 3 2" xfId="239" xr:uid="{4014CC64-36A6-4E45-BE4B-0531EB21976D}"/>
    <cellStyle name="Обычный 9 3 2 2" xfId="685" xr:uid="{5ACBB544-D08B-433F-9252-DF59716E7C2C}"/>
    <cellStyle name="Обычный 9 3 2 2 2" xfId="1084" xr:uid="{0A6D6F06-0D56-4E28-8594-9B93F447C522}"/>
    <cellStyle name="Обычный 9 3 2 3" xfId="483" xr:uid="{5C452183-4A2E-4611-91AE-49EEBB859CB8}"/>
    <cellStyle name="Обычный 9 3 2 4" xfId="886" xr:uid="{01952C57-2091-46A5-AF30-9ADC98C04274}"/>
    <cellStyle name="Обычный 9 3 3" xfId="240" xr:uid="{8CCA5453-09E5-43EC-80CA-BC2421892A19}"/>
    <cellStyle name="Обычный 9 3 3 2" xfId="686" xr:uid="{9DBE1CFB-A420-42F9-BCB7-39E9B6551F9E}"/>
    <cellStyle name="Обычный 9 3 3 2 2" xfId="1085" xr:uid="{FE42763E-9ADF-4100-9C57-D3A7533AC5E1}"/>
    <cellStyle name="Обычный 9 3 3 3" xfId="484" xr:uid="{34A1AE07-6CAA-4862-B366-610C72EE341E}"/>
    <cellStyle name="Обычный 9 3 3 4" xfId="887" xr:uid="{0A79C214-C0A6-4BE7-A3D9-78879CC39682}"/>
    <cellStyle name="Обычный 9 3 4" xfId="241" xr:uid="{25CEB7F9-C6AF-4FCC-B252-9AEFBA584E22}"/>
    <cellStyle name="Обычный 9 3 4 2" xfId="687" xr:uid="{A07C5814-B8D2-4E88-99AE-0F2F9E428FC9}"/>
    <cellStyle name="Обычный 9 3 4 2 2" xfId="1086" xr:uid="{5452C9B0-C559-4018-BB15-D9EA97945308}"/>
    <cellStyle name="Обычный 9 3 4 3" xfId="485" xr:uid="{00B3B7EA-154C-4204-A948-5DA3D31D63BF}"/>
    <cellStyle name="Обычный 9 3 4 4" xfId="888" xr:uid="{E801EEFB-F980-485D-92D1-C898CBE35E85}"/>
    <cellStyle name="Обычный 9 3 5" xfId="580" xr:uid="{A4A9B493-5DBE-4EFA-B364-74874CF91ADD}"/>
    <cellStyle name="Обычный 9 3 5 2" xfId="979" xr:uid="{2D1753C0-CF38-47E1-8AED-1D3DA775DE8F}"/>
    <cellStyle name="Обычный 9 3 6" xfId="378" xr:uid="{14B62FBE-6C66-4F80-B7A9-9D98F8DDF48C}"/>
    <cellStyle name="Обычный 9 3 7" xfId="781" xr:uid="{824E09E6-AADA-4DFE-AC4D-2C8363611932}"/>
    <cellStyle name="Обычный 9 4" xfId="242" xr:uid="{229DBC00-EC5F-4E8E-9405-D702F867537F}"/>
    <cellStyle name="Обычный 9 4 2" xfId="688" xr:uid="{35DEED0D-E54E-4E50-89BB-1502A36ECEB1}"/>
    <cellStyle name="Обычный 9 4 2 2" xfId="1087" xr:uid="{8DF82BE3-1706-4EEB-B45D-6E4213AC9E7C}"/>
    <cellStyle name="Обычный 9 4 3" xfId="486" xr:uid="{CDFDB6F3-BCBC-428B-93E0-27A60B4B6115}"/>
    <cellStyle name="Обычный 9 4 4" xfId="889" xr:uid="{59FC5565-3C3D-41D8-B6C8-82A3364AD346}"/>
    <cellStyle name="Обычный 9 5" xfId="243" xr:uid="{A4B5AC17-4669-4037-ABA9-DC08AA2928EE}"/>
    <cellStyle name="Обычный 9 5 2" xfId="689" xr:uid="{1FDCC147-5468-4FFC-B927-8A536C89F903}"/>
    <cellStyle name="Обычный 9 5 2 2" xfId="1088" xr:uid="{92A0C24A-0C8B-47E2-A15E-6E3A99251040}"/>
    <cellStyle name="Обычный 9 5 3" xfId="487" xr:uid="{DA24CD4C-55C9-485A-A55C-3E8FE6754CC4}"/>
    <cellStyle name="Обычный 9 5 4" xfId="890" xr:uid="{A7DB16E8-76CD-47EF-A078-C697E0B7B71F}"/>
    <cellStyle name="Обычный 9 6" xfId="558" xr:uid="{F1623A3F-5DE8-4997-ABF9-185E6B867D73}"/>
    <cellStyle name="Обычный 9 6 2" xfId="957" xr:uid="{25A1883B-9FF9-49B2-83C6-78112F42A116}"/>
    <cellStyle name="Обычный 9 7" xfId="356" xr:uid="{BFDDCE95-AD1C-49D4-A6C9-5C1BE6C5D307}"/>
    <cellStyle name="Обычный 9 8" xfId="759" xr:uid="{948B9403-62BE-4EC3-AD92-03433DAB0FA4}"/>
    <cellStyle name="Плохой 2" xfId="100" xr:uid="{9D23C9DC-3754-4913-8EB1-AC695095B45E}"/>
    <cellStyle name="Плохой 3" xfId="43" xr:uid="{C55EAE4E-7780-4854-8056-2ED6BF96D48D}"/>
    <cellStyle name="Пояснение 2" xfId="101" xr:uid="{4633644D-8C01-4F3C-B2CC-D96AC4D3E7CA}"/>
    <cellStyle name="Пояснение 3" xfId="44" xr:uid="{B8C2A76D-CB6F-418C-BC6E-EAF8F5DAFB46}"/>
    <cellStyle name="Примечание 2" xfId="102" xr:uid="{65EA0E43-58CA-4DB2-931F-E6A1BCED05D0}"/>
    <cellStyle name="Примечание 2 2" xfId="354" xr:uid="{CCE489B6-7BAE-4BC2-A694-F2C0FED9CDB4}"/>
    <cellStyle name="Примечание 2 2 2" xfId="556" xr:uid="{6F9E662B-0AAF-4DD7-9C8C-47A1A76FBF27}"/>
    <cellStyle name="Примечание 2 2 2 2" xfId="955" xr:uid="{ADE9B61E-B9C3-4D0E-A5C5-1214D0DD19F3}"/>
    <cellStyle name="Примечание 2 2 3" xfId="757" xr:uid="{57F3A257-BA5A-4F94-A5AE-AD86FE0503AD}"/>
    <cellStyle name="Примечание 2 3" xfId="533" xr:uid="{6798FCB6-103B-4EFA-BEC7-3FC75701EE65}"/>
    <cellStyle name="Примечание 2 3 2" xfId="933" xr:uid="{BEC6DABE-2867-4FED-9AB0-AA1BF6124057}"/>
    <cellStyle name="Примечание 2 4" xfId="735" xr:uid="{9A472871-0F6C-48DD-9666-2BF84855AF95}"/>
    <cellStyle name="Примечание 3" xfId="45" xr:uid="{215A8768-1AAF-438C-93F1-C27A9389007B}"/>
    <cellStyle name="Примечание 3 2" xfId="545" xr:uid="{6E73EC55-1467-4B14-ADF6-790AF7C3B2F9}"/>
    <cellStyle name="Примечание 3 2 2" xfId="944" xr:uid="{A23457D2-21EB-471F-AB0C-246B5C350311}"/>
    <cellStyle name="Примечание 3 3" xfId="746" xr:uid="{7E7880F6-A4CB-4D95-BC5E-81BEB7E04900}"/>
    <cellStyle name="Примечание 4" xfId="524" xr:uid="{11551DE7-141F-4D6E-AFFB-DFC44831E7A3}"/>
    <cellStyle name="Примечание 4 2" xfId="725" xr:uid="{35CC3AA5-A9D1-4472-8E41-13A9B3B05F8A}"/>
    <cellStyle name="Примечание 4 2 2" xfId="1123" xr:uid="{1A32131C-3E64-4F34-91E3-C52320357BE9}"/>
    <cellStyle name="Примечание 4 3" xfId="925" xr:uid="{C915BB1A-FE99-4F87-85E8-15813FD6EF7C}"/>
    <cellStyle name="Процентный 2" xfId="108" xr:uid="{F50DC7F4-E767-499F-993B-35D67D3DD1F9}"/>
    <cellStyle name="Процентный 3" xfId="109" xr:uid="{0D0BE483-9659-4AB8-B0F7-AB540F058703}"/>
    <cellStyle name="Процентный 4" xfId="1146" xr:uid="{7507BF56-9C8F-4CF7-ABDC-F6F7264B5F10}"/>
    <cellStyle name="Связанная ячейка 2" xfId="103" xr:uid="{E9A84CD5-B9E4-4AE0-9674-B3595170F1C8}"/>
    <cellStyle name="Связанная ячейка 3" xfId="46" xr:uid="{782A65AE-DC47-4AAB-AC01-F93944191574}"/>
    <cellStyle name="Стиль 1" xfId="110" xr:uid="{2326ECEF-331A-4E4F-95D7-EDBA389B94DE}"/>
    <cellStyle name="Текст предупреждения 2" xfId="104" xr:uid="{32D5BE9D-CD00-481C-B05A-94199D15DFD2}"/>
    <cellStyle name="Текст предупреждения 3" xfId="47" xr:uid="{2BB5699A-0F88-444F-8997-D26A128D4C9F}"/>
    <cellStyle name="Финансовый 11" xfId="3" xr:uid="{A0B03D0D-F7EB-434D-9786-334449FE1A53}"/>
    <cellStyle name="Финансовый 2" xfId="54" xr:uid="{EF7FC44B-EFF2-42B6-BDA2-D4C764753BCA}"/>
    <cellStyle name="Финансовый 2 10" xfId="535" xr:uid="{C80E9B4A-AFDC-457E-B2B0-10A95555F068}"/>
    <cellStyle name="Финансовый 2 10 2" xfId="935" xr:uid="{7EE276E3-46CF-4E1D-86A0-F83C002D0067}"/>
    <cellStyle name="Финансовый 2 11" xfId="335" xr:uid="{63B21ABC-7E85-40FB-AEC4-A7583E68A1EB}"/>
    <cellStyle name="Финансовый 2 12" xfId="737" xr:uid="{8DB2FCCE-F6E6-4816-8A82-7D5CAC12D250}"/>
    <cellStyle name="Финансовый 2 2" xfId="123" xr:uid="{456700D3-61A5-4503-A017-F3C8EE64A9E0}"/>
    <cellStyle name="Финансовый 2 2 2" xfId="244" xr:uid="{CF986AA0-B8DC-40E4-AF32-D93A159EABB7}"/>
    <cellStyle name="Финансовый 2 2 2 2" xfId="245" xr:uid="{C8C41EDF-4762-436F-AB4F-4679C23E2FE9}"/>
    <cellStyle name="Финансовый 2 2 2 2 2" xfId="55" xr:uid="{1206728A-7A7E-4D02-B7CB-2A1CD47ACFE3}"/>
    <cellStyle name="Финансовый 2 2 2 2 3" xfId="691" xr:uid="{F71F5C95-316D-410E-8B38-E38087928BBD}"/>
    <cellStyle name="Финансовый 2 2 2 2 3 2" xfId="1090" xr:uid="{A25CA4D8-5B85-4B79-A8D6-C98EEB5A36CD}"/>
    <cellStyle name="Финансовый 2 2 2 2 4" xfId="489" xr:uid="{33118753-2A52-41DB-B1DF-49B5CE429646}"/>
    <cellStyle name="Финансовый 2 2 2 2 5" xfId="892" xr:uid="{352DD5D3-29A3-45ED-A76B-4CDFBDBF59BA}"/>
    <cellStyle name="Финансовый 2 2 2 3" xfId="246" xr:uid="{CB7C09FB-8FAE-4E46-87C3-86A530C523AE}"/>
    <cellStyle name="Финансовый 2 2 2 3 2" xfId="692" xr:uid="{533AE2FC-0294-4372-ACB5-D204A48F9DF3}"/>
    <cellStyle name="Финансовый 2 2 2 3 2 2" xfId="1091" xr:uid="{533398DB-A2FC-4CE4-BD19-C45966504526}"/>
    <cellStyle name="Финансовый 2 2 2 3 3" xfId="490" xr:uid="{D9079A32-426D-4DE3-876A-A1DB8968880F}"/>
    <cellStyle name="Финансовый 2 2 2 3 4" xfId="893" xr:uid="{3863491B-587F-44FD-83A7-5E09F8AE5591}"/>
    <cellStyle name="Финансовый 2 2 2 4" xfId="690" xr:uid="{96190971-D1C5-4263-B4FD-2463BFFCA79E}"/>
    <cellStyle name="Финансовый 2 2 2 4 2" xfId="1089" xr:uid="{95874662-E83E-4A06-8C59-DAD2791B8A5A}"/>
    <cellStyle name="Финансовый 2 2 2 5" xfId="488" xr:uid="{70D0D51E-675C-405D-92F2-D5DC1FFD0951}"/>
    <cellStyle name="Финансовый 2 2 2 6" xfId="891" xr:uid="{94C669F7-F8CA-4BA1-AB14-99017F30EDD3}"/>
    <cellStyle name="Финансовый 2 2 3" xfId="247" xr:uid="{7FDD10C0-2B8F-49F8-95E8-CF4233073DDA}"/>
    <cellStyle name="Финансовый 2 2 3 2" xfId="693" xr:uid="{DCE98D47-2101-4623-B4A3-D49CE567B956}"/>
    <cellStyle name="Финансовый 2 2 3 2 2" xfId="1092" xr:uid="{302DE6A5-1FDA-47C6-B4F0-58ADB73E4F97}"/>
    <cellStyle name="Финансовый 2 2 3 3" xfId="491" xr:uid="{8EA3B49A-86FD-4CDD-9CA9-04EFBAEC7FB3}"/>
    <cellStyle name="Финансовый 2 2 3 4" xfId="894" xr:uid="{A766AF24-5959-4696-BFB8-09A99604B0F1}"/>
    <cellStyle name="Финансовый 2 2 4" xfId="248" xr:uid="{EA0CF763-206B-4BF2-8CC4-E2E3D4588AFD}"/>
    <cellStyle name="Финансовый 2 2 4 2" xfId="694" xr:uid="{A748157B-22AE-48EF-B043-70105C35BA7A}"/>
    <cellStyle name="Финансовый 2 2 4 2 2" xfId="1093" xr:uid="{4AA31063-E32A-4526-95A7-EDDB75BFDCED}"/>
    <cellStyle name="Финансовый 2 2 4 3" xfId="492" xr:uid="{A9B4C526-6576-4E0B-BD28-E939586080F8}"/>
    <cellStyle name="Финансовый 2 2 4 4" xfId="895" xr:uid="{02B8C7A8-8DAA-44E3-A85B-B7899F57EAF5}"/>
    <cellStyle name="Финансовый 2 2 5" xfId="569" xr:uid="{DCB97D87-0B5E-4EA5-954C-46C96BE14093}"/>
    <cellStyle name="Финансовый 2 2 5 2" xfId="968" xr:uid="{3AE566DC-7445-4E78-97E9-FA43B734AF62}"/>
    <cellStyle name="Финансовый 2 2 6" xfId="367" xr:uid="{B472E565-97EF-4930-A5A8-39D78600CED1}"/>
    <cellStyle name="Финансовый 2 2 7" xfId="770" xr:uid="{506393BA-9CF8-460E-B4D8-C11F2CEE222A}"/>
    <cellStyle name="Финансовый 2 3" xfId="116" xr:uid="{E38DDE9E-AE38-4AB0-8924-E2FC7F0E6CE9}"/>
    <cellStyle name="Финансовый 2 3 2" xfId="249" xr:uid="{206B27B8-315A-4BF8-8216-D5E9528DD2C0}"/>
    <cellStyle name="Финансовый 2 3 2 2" xfId="250" xr:uid="{BFA7F96A-8017-46DB-98F9-1A5FC30EF42D}"/>
    <cellStyle name="Финансовый 2 3 2 2 2" xfId="696" xr:uid="{D9C95F56-F58C-465F-8B05-E8E4F97FCEBE}"/>
    <cellStyle name="Финансовый 2 3 2 2 2 2" xfId="1095" xr:uid="{79673A77-4AF6-4798-A510-2FA419684D50}"/>
    <cellStyle name="Финансовый 2 3 2 2 3" xfId="494" xr:uid="{0323AD37-2769-4096-BF87-BFE498EFB562}"/>
    <cellStyle name="Финансовый 2 3 2 2 4" xfId="897" xr:uid="{82A72CF4-7D0F-4B96-9E6C-D0D6F7DEDCA7}"/>
    <cellStyle name="Финансовый 2 3 2 3" xfId="251" xr:uid="{BD1369BA-7AEA-4CCF-BEDF-928146E84347}"/>
    <cellStyle name="Финансовый 2 3 2 3 2" xfId="697" xr:uid="{34E4E685-D2CC-44A9-B899-8B90AD5267C7}"/>
    <cellStyle name="Финансовый 2 3 2 3 2 2" xfId="1096" xr:uid="{4AA82CBE-552A-4D7F-BEDF-AFC8425E2B0A}"/>
    <cellStyle name="Финансовый 2 3 2 3 3" xfId="495" xr:uid="{CBF505ED-8A5F-47ED-BC03-D7D544F9BC33}"/>
    <cellStyle name="Финансовый 2 3 2 3 4" xfId="898" xr:uid="{9B9B1BF3-3F79-45C4-B3C0-802856863566}"/>
    <cellStyle name="Финансовый 2 3 2 4" xfId="695" xr:uid="{A6156B09-3A1F-4D31-85DC-4A5FAD154536}"/>
    <cellStyle name="Финансовый 2 3 2 4 2" xfId="1094" xr:uid="{AFB53159-1D5D-419C-9E06-B7E0DA2E71C8}"/>
    <cellStyle name="Финансовый 2 3 2 5" xfId="493" xr:uid="{74F9592F-5AD4-4DEF-96D9-848B0B57D87D}"/>
    <cellStyle name="Финансовый 2 3 2 6" xfId="896" xr:uid="{2FB4E720-0664-4F24-88D9-DD1976102945}"/>
    <cellStyle name="Финансовый 2 3 3" xfId="252" xr:uid="{5278116F-CC69-4CBE-A75C-A3056D0ED722}"/>
    <cellStyle name="Финансовый 2 3 3 2" xfId="698" xr:uid="{2FEFB5D4-7759-4A86-85C0-1B1EE7957F8A}"/>
    <cellStyle name="Финансовый 2 3 3 2 2" xfId="1097" xr:uid="{05F2528B-C230-48B0-BBD3-A363FE3FE981}"/>
    <cellStyle name="Финансовый 2 3 3 3" xfId="496" xr:uid="{59F49756-D8B1-4C58-B02D-2AC4F17A073F}"/>
    <cellStyle name="Финансовый 2 3 3 4" xfId="899" xr:uid="{71A99346-3AC6-40E0-8D7A-156218E7CC5F}"/>
    <cellStyle name="Финансовый 2 3 4" xfId="253" xr:uid="{3D6C174D-C497-4B74-8374-6B79EC186E57}"/>
    <cellStyle name="Финансовый 2 3 4 2" xfId="699" xr:uid="{79AE6895-1074-4869-9364-DDFEFD537B48}"/>
    <cellStyle name="Финансовый 2 3 4 2 2" xfId="1098" xr:uid="{7E6D125D-BAB7-4EE0-8606-0FA68CB204D3}"/>
    <cellStyle name="Финансовый 2 3 4 3" xfId="497" xr:uid="{A4F2F2F5-BAC2-4589-B46D-C7F3DA6CA5B3}"/>
    <cellStyle name="Финансовый 2 3 4 4" xfId="900" xr:uid="{139F35E6-E2AB-47BE-9AC6-02DBFBBDE747}"/>
    <cellStyle name="Финансовый 2 3 5" xfId="562" xr:uid="{4916F58A-D76B-4E76-959D-6B241109031E}"/>
    <cellStyle name="Финансовый 2 3 5 2" xfId="961" xr:uid="{C8690E8E-0E6C-4206-9FDE-496CC8A700BA}"/>
    <cellStyle name="Финансовый 2 3 6" xfId="360" xr:uid="{8FB7B726-E47E-4021-BEF5-3B36E2660660}"/>
    <cellStyle name="Финансовый 2 3 7" xfId="763" xr:uid="{D288AA1A-E07A-4229-A806-3FF72823109C}"/>
    <cellStyle name="Финансовый 2 4" xfId="254" xr:uid="{E877B116-5723-482E-8496-E7D690AFA6BB}"/>
    <cellStyle name="Финансовый 2 4 2" xfId="255" xr:uid="{07DAC738-194D-4093-869F-F0D3C2A902EE}"/>
    <cellStyle name="Финансовый 2 4 2 2" xfId="701" xr:uid="{0CCC2E37-0772-47B7-AE6C-5376249A48D7}"/>
    <cellStyle name="Финансовый 2 4 2 2 2" xfId="1100" xr:uid="{CFD073B6-BB49-4FC6-BB89-19E7AF3260A7}"/>
    <cellStyle name="Финансовый 2 4 2 3" xfId="499" xr:uid="{BBF4729B-A19F-44F8-B075-D2CD32107A37}"/>
    <cellStyle name="Финансовый 2 4 2 4" xfId="902" xr:uid="{EA9F7568-CAEC-467B-B3EC-C8D6C0E0BF40}"/>
    <cellStyle name="Финансовый 2 4 3" xfId="256" xr:uid="{2E2455FF-0E5F-4856-A129-9866F26F7DE9}"/>
    <cellStyle name="Финансовый 2 4 3 2" xfId="702" xr:uid="{C6CFD717-BFD4-43A2-AAA6-19C77DEE749B}"/>
    <cellStyle name="Финансовый 2 4 3 2 2" xfId="1101" xr:uid="{2229BDAC-5F91-47CB-AC0E-FED3BEB05C70}"/>
    <cellStyle name="Финансовый 2 4 3 3" xfId="500" xr:uid="{B8677784-320A-4EBE-AAA2-4F91988B1E46}"/>
    <cellStyle name="Финансовый 2 4 3 4" xfId="903" xr:uid="{6AE06537-C4D5-4C92-8CD7-46448D4307EA}"/>
    <cellStyle name="Финансовый 2 4 4" xfId="700" xr:uid="{64D761BC-A083-42AF-B529-2707DE934A86}"/>
    <cellStyle name="Финансовый 2 4 4 2" xfId="1099" xr:uid="{5DBEC280-2E8D-41D8-8585-F708B7637E66}"/>
    <cellStyle name="Финансовый 2 4 5" xfId="498" xr:uid="{EFF632AA-B5B9-4912-8D14-67C9ED6E66FC}"/>
    <cellStyle name="Финансовый 2 4 6" xfId="901" xr:uid="{0E22045F-6A68-43F2-9011-F74469FBDDF9}"/>
    <cellStyle name="Финансовый 2 5" xfId="257" xr:uid="{8B254593-7758-485F-BB3F-F499F9D5B6D1}"/>
    <cellStyle name="Финансовый 2 5 2" xfId="703" xr:uid="{A3C678C9-6501-4312-9A81-92B1A4D01A96}"/>
    <cellStyle name="Финансовый 2 5 2 2" xfId="1102" xr:uid="{3B362ED5-25FD-44D9-9C35-A5A12B53FCC0}"/>
    <cellStyle name="Финансовый 2 5 3" xfId="501" xr:uid="{3209A238-D406-4AFA-8096-B354A6FD80DD}"/>
    <cellStyle name="Финансовый 2 5 4" xfId="904" xr:uid="{670C8D8A-AA3F-4D49-A152-6158D091C181}"/>
    <cellStyle name="Финансовый 2 6" xfId="258" xr:uid="{CAC1044F-8303-4215-9057-CAB2361A6341}"/>
    <cellStyle name="Финансовый 2 6 2" xfId="704" xr:uid="{B8C02149-A025-475F-BE42-324DDFC218E0}"/>
    <cellStyle name="Финансовый 2 6 2 2" xfId="1103" xr:uid="{C599B296-A220-4F1F-A0F5-CE8182B4FA3A}"/>
    <cellStyle name="Финансовый 2 6 3" xfId="502" xr:uid="{97D2F410-32AE-4E35-84AF-757C21FA590A}"/>
    <cellStyle name="Финансовый 2 6 4" xfId="905" xr:uid="{3C06F1AF-B9BA-4EF4-B7AF-BDC6B6D483BC}"/>
    <cellStyle name="Финансовый 2 7" xfId="259" xr:uid="{C1584296-8D44-4EEA-B757-CF73ED160934}"/>
    <cellStyle name="Финансовый 2 7 2" xfId="705" xr:uid="{F3356A6C-CC03-41B4-A94A-004AC57FACD9}"/>
    <cellStyle name="Финансовый 2 7 2 2" xfId="1104" xr:uid="{4B0E6CA0-81A2-4A08-BC3E-CC743F6A28E3}"/>
    <cellStyle name="Финансовый 2 7 3" xfId="503" xr:uid="{75728402-8FF5-4536-AADA-BA89BC36A611}"/>
    <cellStyle name="Финансовый 2 7 4" xfId="906" xr:uid="{9BD27547-98B7-48B7-AC64-FBBA5B0193BF}"/>
    <cellStyle name="Финансовый 2 8" xfId="344" xr:uid="{5697A020-83E0-41C0-9540-F52BE714C83D}"/>
    <cellStyle name="Финансовый 2 8 2" xfId="547" xr:uid="{E3808A01-ED82-4090-BEAB-AC21F8DA58BC}"/>
    <cellStyle name="Финансовый 2 8 2 2" xfId="946" xr:uid="{CD5958E9-EEC6-46EA-9EF5-B4F4F724286E}"/>
    <cellStyle name="Финансовый 2 8 3" xfId="748" xr:uid="{A125F804-3130-4191-98ED-A72145649161}"/>
    <cellStyle name="Финансовый 2 9" xfId="526" xr:uid="{9DB76244-6118-4C78-B913-CA143EB68BEB}"/>
    <cellStyle name="Финансовый 2 9 2" xfId="727" xr:uid="{836DC466-5D59-40F3-A44C-6FF740C47EE4}"/>
    <cellStyle name="Финансовый 2 9 2 2" xfId="1125" xr:uid="{A7595A5B-5FC9-4DCB-8251-3225962AA679}"/>
    <cellStyle name="Финансовый 2 9 3" xfId="927" xr:uid="{1057C6CD-1085-4485-8F9E-E76CDC11E2FC}"/>
    <cellStyle name="Финансовый 3" xfId="56" xr:uid="{632DB1BC-CD6D-4FE8-B2A4-5AE64648DF61}"/>
    <cellStyle name="Финансовый 3 10" xfId="536" xr:uid="{A801BF8D-7808-4262-ABB4-369B6146AA68}"/>
    <cellStyle name="Финансовый 3 10 2" xfId="936" xr:uid="{ACBAB8A7-7AFD-4C29-AF7C-A3499F32929B}"/>
    <cellStyle name="Финансовый 3 11" xfId="336" xr:uid="{52A35EC7-84FF-452A-82B3-E984ECEC269C}"/>
    <cellStyle name="Финансовый 3 12" xfId="738" xr:uid="{E1ADA85A-22EA-478B-9279-D590AC392684}"/>
    <cellStyle name="Финансовый 3 2" xfId="124" xr:uid="{DD52A21B-68BB-487D-8867-5AD10D9A259D}"/>
    <cellStyle name="Финансовый 3 2 2" xfId="260" xr:uid="{1DCFC7C9-FBD3-4DA2-A866-032C38886E2C}"/>
    <cellStyle name="Финансовый 3 2 2 2" xfId="261" xr:uid="{C42781E5-3152-4E82-A767-7541F9E974CB}"/>
    <cellStyle name="Финансовый 3 2 2 2 2" xfId="707" xr:uid="{08712111-E5DE-47D0-B272-2ECFCB95A198}"/>
    <cellStyle name="Финансовый 3 2 2 2 2 2" xfId="1106" xr:uid="{13938F0E-6D52-4B4A-8D9B-B3966830032C}"/>
    <cellStyle name="Финансовый 3 2 2 2 3" xfId="505" xr:uid="{0D89FA1B-7EDA-45AC-A156-ACA5116A4C3A}"/>
    <cellStyle name="Финансовый 3 2 2 2 4" xfId="908" xr:uid="{5601C20F-228A-42D8-92C3-A04A283FAA30}"/>
    <cellStyle name="Финансовый 3 2 2 3" xfId="262" xr:uid="{C0C26BFD-DC3D-49BB-AC9D-7A1F91055ABD}"/>
    <cellStyle name="Финансовый 3 2 2 3 2" xfId="708" xr:uid="{5A0D6EB2-733B-46CF-AA05-AE4A729CE4D7}"/>
    <cellStyle name="Финансовый 3 2 2 3 2 2" xfId="1107" xr:uid="{462EC38D-9ECE-4F41-B530-D4664AF9B2CC}"/>
    <cellStyle name="Финансовый 3 2 2 3 3" xfId="506" xr:uid="{ADAED639-5EE9-4597-9A2C-23C2B2F8C77C}"/>
    <cellStyle name="Финансовый 3 2 2 3 4" xfId="909" xr:uid="{19F09DBF-D7B1-4829-816E-5AE01B6F9946}"/>
    <cellStyle name="Финансовый 3 2 2 4" xfId="706" xr:uid="{86C6E54E-C4A4-43F0-BECD-BF97003B6223}"/>
    <cellStyle name="Финансовый 3 2 2 4 2" xfId="1105" xr:uid="{93924D14-7B88-485C-AE5C-43245ACD2C93}"/>
    <cellStyle name="Финансовый 3 2 2 5" xfId="504" xr:uid="{FDE6941F-39F2-4C46-8A47-3EEF82AB9775}"/>
    <cellStyle name="Финансовый 3 2 2 6" xfId="907" xr:uid="{1CE2E987-515E-48E2-8301-D3F64166375C}"/>
    <cellStyle name="Финансовый 3 2 3" xfId="263" xr:uid="{F2FC4468-15A3-4637-B917-0FC27711525B}"/>
    <cellStyle name="Финансовый 3 2 3 2" xfId="709" xr:uid="{6ED0E1A9-2705-423E-85A4-21BE8A6929E6}"/>
    <cellStyle name="Финансовый 3 2 3 2 2" xfId="1108" xr:uid="{C0D95F02-3F9C-4C25-8923-2FB731203C82}"/>
    <cellStyle name="Финансовый 3 2 3 3" xfId="507" xr:uid="{87C740ED-9187-4458-A223-68DB181CE2EE}"/>
    <cellStyle name="Финансовый 3 2 3 4" xfId="910" xr:uid="{16F6247E-0B51-43D1-8CF9-7AD1B3431AD1}"/>
    <cellStyle name="Финансовый 3 2 4" xfId="264" xr:uid="{379A6410-F804-4994-AC0F-207E51CEC3F3}"/>
    <cellStyle name="Финансовый 3 2 4 2" xfId="710" xr:uid="{2044F57F-24B1-49DC-B3FF-CE295854C882}"/>
    <cellStyle name="Финансовый 3 2 4 2 2" xfId="1109" xr:uid="{A87C88C2-A786-4A2C-A7A5-E403B1FA470C}"/>
    <cellStyle name="Финансовый 3 2 4 3" xfId="508" xr:uid="{036E3059-A306-4BC7-BDB9-BA6AD6E9113A}"/>
    <cellStyle name="Финансовый 3 2 4 4" xfId="911" xr:uid="{C44C6F6F-5920-4BCA-B736-E1562E19B089}"/>
    <cellStyle name="Финансовый 3 2 5" xfId="570" xr:uid="{F7D7999C-C45F-4E12-82BB-620127CD7E84}"/>
    <cellStyle name="Финансовый 3 2 5 2" xfId="969" xr:uid="{4DED0C64-5FC3-46B5-B176-6ED5C9B4E5BC}"/>
    <cellStyle name="Финансовый 3 2 6" xfId="368" xr:uid="{F3262517-F948-41FD-915A-5852B46CCDE1}"/>
    <cellStyle name="Финансовый 3 2 7" xfId="771" xr:uid="{45EEFF74-27D1-4FBC-ADB1-EEA2D4E49DED}"/>
    <cellStyle name="Финансовый 3 3" xfId="117" xr:uid="{E463DC81-180D-4896-92E5-75EC8843B340}"/>
    <cellStyle name="Финансовый 3 3 2" xfId="265" xr:uid="{07782650-F067-4A56-B348-1353019F16F7}"/>
    <cellStyle name="Финансовый 3 3 2 2" xfId="266" xr:uid="{F9B49B72-532C-4D9D-82AF-0B51003E522D}"/>
    <cellStyle name="Финансовый 3 3 2 2 2" xfId="712" xr:uid="{FA2CB912-25A2-4A32-A443-D9699FC33D95}"/>
    <cellStyle name="Финансовый 3 3 2 2 2 2" xfId="1111" xr:uid="{207A1938-5673-471F-9955-9DF03CFB06CC}"/>
    <cellStyle name="Финансовый 3 3 2 2 3" xfId="510" xr:uid="{D7C5115F-4905-48BB-ACDC-BF127D01E5AD}"/>
    <cellStyle name="Финансовый 3 3 2 2 4" xfId="913" xr:uid="{3D5A3870-EB78-48D1-8344-62D8D648A969}"/>
    <cellStyle name="Финансовый 3 3 2 3" xfId="267" xr:uid="{73282969-E89E-4138-B7DA-E60C8EF5EB6C}"/>
    <cellStyle name="Финансовый 3 3 2 3 2" xfId="713" xr:uid="{F199392F-E98F-4A84-8992-3495ED6BD140}"/>
    <cellStyle name="Финансовый 3 3 2 3 2 2" xfId="1112" xr:uid="{9A484589-8F0E-408F-A50E-D4614DBF8065}"/>
    <cellStyle name="Финансовый 3 3 2 3 3" xfId="511" xr:uid="{A5C42172-515C-4C13-B3E2-8C51BB1A765D}"/>
    <cellStyle name="Финансовый 3 3 2 3 4" xfId="914" xr:uid="{DDAC122E-E64E-4F8A-9247-771D53C3D7CE}"/>
    <cellStyle name="Финансовый 3 3 2 4" xfId="711" xr:uid="{593C0FB5-4390-42DC-B72E-2E7B6B68B90F}"/>
    <cellStyle name="Финансовый 3 3 2 4 2" xfId="1110" xr:uid="{94CEF7F3-FC00-46F2-BD8C-C3577CB9D13D}"/>
    <cellStyle name="Финансовый 3 3 2 5" xfId="509" xr:uid="{ED1E5AF4-21F3-44BD-9F76-31FCFED89699}"/>
    <cellStyle name="Финансовый 3 3 2 6" xfId="912" xr:uid="{81053166-CF51-431A-8E39-CAB7347A853F}"/>
    <cellStyle name="Финансовый 3 3 3" xfId="268" xr:uid="{E3BF4662-118D-49BB-807C-ED09A8896B52}"/>
    <cellStyle name="Финансовый 3 3 3 2" xfId="714" xr:uid="{38E2EB95-9119-4C48-B0EE-70AFCD15D98D}"/>
    <cellStyle name="Финансовый 3 3 3 2 2" xfId="1113" xr:uid="{E64647D9-3BEE-479E-914F-FFA8A695796B}"/>
    <cellStyle name="Финансовый 3 3 3 3" xfId="512" xr:uid="{42600624-8351-4D94-88E7-D639501C3656}"/>
    <cellStyle name="Финансовый 3 3 3 4" xfId="915" xr:uid="{2A2F7260-78B5-411E-8330-D16E46421DA3}"/>
    <cellStyle name="Финансовый 3 3 4" xfId="269" xr:uid="{EE187030-8623-4636-9457-843049A585D3}"/>
    <cellStyle name="Финансовый 3 3 4 2" xfId="715" xr:uid="{D63B227D-7690-4A5B-9284-EAA43EEA5DD4}"/>
    <cellStyle name="Финансовый 3 3 4 2 2" xfId="1114" xr:uid="{CE898F50-F4FE-4029-9BB7-09542366440B}"/>
    <cellStyle name="Финансовый 3 3 4 3" xfId="513" xr:uid="{05A04F13-2E74-4140-989E-0CF345B3C4EA}"/>
    <cellStyle name="Финансовый 3 3 4 4" xfId="916" xr:uid="{31570A9E-B728-4141-80D4-B7AF704A5B36}"/>
    <cellStyle name="Финансовый 3 3 5" xfId="563" xr:uid="{AF2A7D1B-A2AD-4DBA-87DF-0A7929BCF48D}"/>
    <cellStyle name="Финансовый 3 3 5 2" xfId="962" xr:uid="{CB017D68-6FBD-4CBB-9BD5-11DA8802DDB6}"/>
    <cellStyle name="Финансовый 3 3 6" xfId="361" xr:uid="{ED7F3C24-9EE4-4690-8021-6BFE0D43EB37}"/>
    <cellStyle name="Финансовый 3 3 7" xfId="764" xr:uid="{75182F82-3E01-4ACB-8C52-C6E93EB88524}"/>
    <cellStyle name="Финансовый 3 4" xfId="270" xr:uid="{37315B8F-33E4-43C8-A715-3207E60CDEB3}"/>
    <cellStyle name="Финансовый 3 4 2" xfId="271" xr:uid="{57E77C85-D22B-4AE0-BF81-3600D939DEC4}"/>
    <cellStyle name="Финансовый 3 4 2 2" xfId="717" xr:uid="{4E1413D5-21FF-4A09-BEF2-08F91DB9D0D7}"/>
    <cellStyle name="Финансовый 3 4 2 2 2" xfId="1116" xr:uid="{BB536BDC-8ABE-4B20-B54D-BDC15391D036}"/>
    <cellStyle name="Финансовый 3 4 2 3" xfId="515" xr:uid="{B3C0969B-DC6D-49F0-B4D4-32B1BC968529}"/>
    <cellStyle name="Финансовый 3 4 2 4" xfId="918" xr:uid="{A09D56D0-7EEF-4009-9FF5-0C89A50635E8}"/>
    <cellStyle name="Финансовый 3 4 3" xfId="272" xr:uid="{C55A8FC6-421A-4FFD-92FA-56B85F515F39}"/>
    <cellStyle name="Финансовый 3 4 3 2" xfId="718" xr:uid="{95ACC0DE-7AE5-4CC2-A907-03CAF1412612}"/>
    <cellStyle name="Финансовый 3 4 3 2 2" xfId="1117" xr:uid="{D796ED3B-3BFF-4CFF-9A94-58E8FCDA3A85}"/>
    <cellStyle name="Финансовый 3 4 3 3" xfId="516" xr:uid="{39853679-9149-45EB-935E-FA87CBDB13D9}"/>
    <cellStyle name="Финансовый 3 4 3 4" xfId="919" xr:uid="{03329BF1-5B73-414F-8DF8-36A4231B8DD9}"/>
    <cellStyle name="Финансовый 3 4 4" xfId="716" xr:uid="{4CE72ACA-EC97-4F16-AD5A-84DF10C73903}"/>
    <cellStyle name="Финансовый 3 4 4 2" xfId="1115" xr:uid="{161C0E33-7EDF-480C-B766-3B60AFD84ED6}"/>
    <cellStyle name="Финансовый 3 4 5" xfId="514" xr:uid="{9AED52EE-0D2E-4B78-A104-B96A25C0BFFA}"/>
    <cellStyle name="Финансовый 3 4 6" xfId="917" xr:uid="{931FC77A-DB48-47E0-AC02-C8C1E580C0C2}"/>
    <cellStyle name="Финансовый 3 5" xfId="273" xr:uid="{F5AA8A52-B190-4848-89D8-A5FD5D6858FC}"/>
    <cellStyle name="Финансовый 3 5 2" xfId="719" xr:uid="{232657B0-B658-421D-A04C-39A0A1B8DBAC}"/>
    <cellStyle name="Финансовый 3 5 2 2" xfId="1118" xr:uid="{4A462A4D-FC3E-4C94-A17C-B56D63300C62}"/>
    <cellStyle name="Финансовый 3 5 3" xfId="517" xr:uid="{A0D829A0-6103-4CED-B440-A6678693E097}"/>
    <cellStyle name="Финансовый 3 5 4" xfId="920" xr:uid="{598C8F65-B506-4761-B7C7-590AF4A8ABC8}"/>
    <cellStyle name="Финансовый 3 6" xfId="274" xr:uid="{2AB5345C-210F-4FB7-9D26-DC3523E07F25}"/>
    <cellStyle name="Финансовый 3 6 2" xfId="720" xr:uid="{3108AA17-C55D-4929-AE72-3726B7A0D687}"/>
    <cellStyle name="Финансовый 3 6 2 2" xfId="1119" xr:uid="{DF8B767F-F961-4780-8062-31D23C52FF26}"/>
    <cellStyle name="Финансовый 3 6 3" xfId="518" xr:uid="{8B751293-E6A7-4F4F-988F-3C04190430E6}"/>
    <cellStyle name="Финансовый 3 6 4" xfId="921" xr:uid="{AD53079E-5473-4DD9-8069-199D6D9AC42F}"/>
    <cellStyle name="Финансовый 3 7" xfId="275" xr:uid="{B59A1783-920B-4867-81A8-258FFB1FF765}"/>
    <cellStyle name="Финансовый 3 7 2" xfId="721" xr:uid="{3C76B8A7-4BFF-4B0E-B413-F3F0E1E06FFA}"/>
    <cellStyle name="Финансовый 3 7 2 2" xfId="1120" xr:uid="{478AA583-3159-49AD-99FC-580DFE43EBE5}"/>
    <cellStyle name="Финансовый 3 7 3" xfId="519" xr:uid="{39FFB229-23A2-4BCD-8496-5327558E75B2}"/>
    <cellStyle name="Финансовый 3 7 4" xfId="922" xr:uid="{98243113-1A88-4E76-8111-48257700A326}"/>
    <cellStyle name="Финансовый 3 8" xfId="345" xr:uid="{7E41CC51-58BF-49E9-B10B-F4D8A2172E68}"/>
    <cellStyle name="Финансовый 3 8 2" xfId="548" xr:uid="{44B31A05-3848-42CA-86CC-3DC5751067FB}"/>
    <cellStyle name="Финансовый 3 8 2 2" xfId="947" xr:uid="{1094B22E-1549-457C-9607-0F1ADFA859E5}"/>
    <cellStyle name="Финансовый 3 8 3" xfId="749" xr:uid="{6D7E26C5-0DCC-4614-8850-810F69C7AEE3}"/>
    <cellStyle name="Финансовый 3 9" xfId="527" xr:uid="{73ECD710-FD65-44DF-9577-60ECA4CBED17}"/>
    <cellStyle name="Финансовый 3 9 2" xfId="728" xr:uid="{176AFE4A-5CEA-4FB2-B058-00FAFB5F7C32}"/>
    <cellStyle name="Финансовый 3 9 2 2" xfId="1126" xr:uid="{DB931108-8F4B-4CAB-BC7C-100C95B7F99A}"/>
    <cellStyle name="Финансовый 3 9 3" xfId="928" xr:uid="{AC6C96C0-D8D4-4DF7-A274-6E83C9DD8CD8}"/>
    <cellStyle name="Финансовый 4" xfId="2" xr:uid="{9B8D3CCF-40AD-4595-A193-0C53F62143BE}"/>
    <cellStyle name="Финансовый 4 2" xfId="338" xr:uid="{48D78515-ADA8-4B09-9A45-42359137FBFE}"/>
    <cellStyle name="Финансовый 5" xfId="276" xr:uid="{16354231-296F-43BA-9CB4-02D6CE7CACC6}"/>
    <cellStyle name="Финансовый 5 2" xfId="1148" xr:uid="{64D58AF5-1C70-488D-9E86-BB55A6B1F47A}"/>
    <cellStyle name="Финансовый 5 2 2" xfId="1152" xr:uid="{81DC08E4-6726-4D2C-9412-871DF3273142}"/>
    <cellStyle name="Финансовый 5 3" xfId="1149" xr:uid="{2A44B181-A99C-41DA-9FA5-6AD42EA0D5D2}"/>
    <cellStyle name="Финансовый 5 4" xfId="1151" xr:uid="{D82CEFB4-C02B-408E-A120-87A13F920E01}"/>
    <cellStyle name="Финансовый 6" xfId="1147" xr:uid="{13892CAF-0A01-45C4-949B-21449037937A}"/>
    <cellStyle name="Финансовый 7" xfId="1150" xr:uid="{E60251C7-9205-4713-8422-0B14D91E50FD}"/>
    <cellStyle name="Хороший 2" xfId="105" xr:uid="{A3216725-6D21-4A52-BED1-28667A0CB956}"/>
    <cellStyle name="Хороший 3" xfId="48" xr:uid="{900D7885-0C6A-401D-BDEF-01C6A1DA62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DCF89-6C2D-4054-9D91-1DF52A4AFA84}">
  <sheetPr>
    <tabColor theme="5" tint="0.39997558519241921"/>
    <pageSetUpPr fitToPage="1"/>
  </sheetPr>
  <dimension ref="A1:BC89"/>
  <sheetViews>
    <sheetView showGridLines="0" tabSelected="1" topLeftCell="A47" zoomScale="80" zoomScaleNormal="80" workbookViewId="0">
      <selection activeCell="B75" sqref="B75"/>
    </sheetView>
  </sheetViews>
  <sheetFormatPr defaultColWidth="9.140625" defaultRowHeight="15.75" x14ac:dyDescent="0.25"/>
  <cols>
    <col min="1" max="1" width="21.28515625" style="5" customWidth="1"/>
    <col min="2" max="2" width="99" style="5" customWidth="1"/>
    <col min="3" max="3" width="22.28515625" style="5" customWidth="1"/>
    <col min="4" max="4" width="37.140625" style="5" customWidth="1"/>
    <col min="5" max="6" width="20" style="5" customWidth="1"/>
    <col min="7" max="7" width="20.42578125" style="5" customWidth="1"/>
    <col min="8" max="8" width="18.42578125" style="5" customWidth="1"/>
    <col min="9" max="9" width="22.140625" style="5" customWidth="1"/>
    <col min="10" max="10" width="18.42578125" style="5" customWidth="1"/>
    <col min="11" max="11" width="18" style="5" customWidth="1"/>
    <col min="12" max="12" width="21.85546875" style="5" customWidth="1"/>
    <col min="13" max="13" width="18.42578125" style="5" customWidth="1"/>
    <col min="14" max="14" width="21.140625" style="5" customWidth="1"/>
    <col min="15" max="16" width="19.140625" style="5" customWidth="1"/>
    <col min="17" max="17" width="19.85546875" style="5" customWidth="1"/>
    <col min="18" max="18" width="19.140625" style="5" customWidth="1"/>
    <col min="19" max="19" width="20.140625" style="5" customWidth="1"/>
    <col min="20" max="20" width="20" style="5" customWidth="1"/>
    <col min="21" max="21" width="20.42578125" style="5" customWidth="1"/>
    <col min="22" max="22" width="19.28515625" style="5" customWidth="1"/>
    <col min="23" max="23" width="19.42578125" style="5" customWidth="1"/>
    <col min="24" max="24" width="20.85546875" style="5" customWidth="1"/>
    <col min="25" max="27" width="19.140625" style="5" customWidth="1"/>
    <col min="28" max="28" width="24.42578125" style="5" customWidth="1"/>
    <col min="29" max="32" width="19.140625" style="5" customWidth="1"/>
    <col min="33" max="33" width="22.42578125" style="5" customWidth="1"/>
    <col min="34" max="37" width="19.140625" style="5" customWidth="1"/>
    <col min="38" max="38" width="22.7109375" style="5" customWidth="1"/>
    <col min="39" max="42" width="19.140625" style="5" customWidth="1"/>
    <col min="43" max="43" width="22.42578125" style="5" customWidth="1"/>
    <col min="44" max="47" width="19.140625" style="5" customWidth="1"/>
    <col min="48" max="48" width="22.7109375" style="5" customWidth="1"/>
    <col min="49" max="52" width="19.140625" style="5" customWidth="1"/>
    <col min="53" max="53" width="22.42578125" style="5" customWidth="1"/>
    <col min="54" max="54" width="19.140625" style="5" customWidth="1"/>
    <col min="55" max="16384" width="9.140625" style="5"/>
  </cols>
  <sheetData>
    <row r="1" spans="1:54" s="4" customFormat="1" ht="15" customHeight="1" x14ac:dyDescent="0.3"/>
    <row r="2" spans="1:54" s="4" customFormat="1" ht="15" customHeight="1" x14ac:dyDescent="0.3"/>
    <row r="3" spans="1:54" s="4" customFormat="1" ht="15" customHeight="1" x14ac:dyDescent="0.3"/>
    <row r="4" spans="1:54" s="4" customFormat="1" ht="15" customHeight="1" x14ac:dyDescent="0.3">
      <c r="A4" s="4" t="s">
        <v>117</v>
      </c>
      <c r="G4" s="5"/>
    </row>
    <row r="5" spans="1:54" s="4" customFormat="1" ht="15" customHeight="1" x14ac:dyDescent="0.3">
      <c r="AI5" s="6"/>
    </row>
    <row r="6" spans="1:54" s="4" customFormat="1" ht="23.25" customHeight="1" x14ac:dyDescent="0.3">
      <c r="A6" s="4" t="s">
        <v>158</v>
      </c>
      <c r="G6" s="7"/>
    </row>
    <row r="7" spans="1:54" s="4" customFormat="1" ht="15" customHeight="1" x14ac:dyDescent="0.3">
      <c r="A7" s="8"/>
      <c r="E7" s="2"/>
      <c r="F7" s="2"/>
      <c r="G7" s="2"/>
      <c r="H7" s="2"/>
      <c r="I7" s="2"/>
      <c r="J7" s="2"/>
      <c r="K7" s="2"/>
      <c r="L7" s="2"/>
      <c r="M7" s="2"/>
      <c r="N7" s="2"/>
    </row>
    <row r="8" spans="1:54" s="4" customFormat="1" ht="15" customHeight="1" x14ac:dyDescent="0.3">
      <c r="A8" s="4" t="s">
        <v>140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</row>
    <row r="10" spans="1:54" s="4" customFormat="1" ht="15" customHeight="1" x14ac:dyDescent="0.3">
      <c r="A10" s="29" t="s">
        <v>116</v>
      </c>
      <c r="B10" s="29" t="s">
        <v>115</v>
      </c>
      <c r="C10" s="29" t="s">
        <v>114</v>
      </c>
      <c r="D10" s="29" t="s">
        <v>113</v>
      </c>
      <c r="E10" s="32" t="s">
        <v>118</v>
      </c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3"/>
    </row>
    <row r="11" spans="1:54" s="4" customFormat="1" ht="15" customHeight="1" x14ac:dyDescent="0.3">
      <c r="A11" s="30"/>
      <c r="B11" s="30"/>
      <c r="C11" s="30"/>
      <c r="D11" s="30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5"/>
    </row>
    <row r="12" spans="1:54" s="4" customFormat="1" ht="15" customHeight="1" x14ac:dyDescent="0.3">
      <c r="A12" s="30"/>
      <c r="B12" s="30"/>
      <c r="C12" s="30"/>
      <c r="D12" s="30"/>
      <c r="E12" s="36" t="s">
        <v>112</v>
      </c>
      <c r="F12" s="37"/>
      <c r="G12" s="37"/>
      <c r="H12" s="37"/>
      <c r="I12" s="37"/>
      <c r="J12" s="37"/>
      <c r="K12" s="37"/>
      <c r="L12" s="37"/>
      <c r="M12" s="37"/>
      <c r="N12" s="38"/>
      <c r="O12" s="39" t="s">
        <v>111</v>
      </c>
      <c r="P12" s="40"/>
      <c r="Q12" s="40"/>
      <c r="R12" s="40"/>
      <c r="S12" s="40"/>
      <c r="T12" s="40"/>
      <c r="U12" s="40"/>
      <c r="V12" s="40"/>
      <c r="W12" s="40"/>
      <c r="X12" s="41"/>
      <c r="Y12" s="36" t="s">
        <v>110</v>
      </c>
      <c r="Z12" s="37"/>
      <c r="AA12" s="37"/>
      <c r="AB12" s="37"/>
      <c r="AC12" s="37"/>
      <c r="AD12" s="37"/>
      <c r="AE12" s="37"/>
      <c r="AF12" s="37"/>
      <c r="AG12" s="37"/>
      <c r="AH12" s="38"/>
      <c r="AI12" s="36" t="s">
        <v>109</v>
      </c>
      <c r="AJ12" s="37"/>
      <c r="AK12" s="37"/>
      <c r="AL12" s="37"/>
      <c r="AM12" s="37"/>
      <c r="AN12" s="37"/>
      <c r="AO12" s="37"/>
      <c r="AP12" s="37"/>
      <c r="AQ12" s="37"/>
      <c r="AR12" s="38"/>
      <c r="AS12" s="36" t="s">
        <v>108</v>
      </c>
      <c r="AT12" s="37"/>
      <c r="AU12" s="37"/>
      <c r="AV12" s="37"/>
      <c r="AW12" s="37"/>
      <c r="AX12" s="37"/>
      <c r="AY12" s="37"/>
      <c r="AZ12" s="37"/>
      <c r="BA12" s="37"/>
      <c r="BB12" s="38"/>
    </row>
    <row r="13" spans="1:54" s="4" customFormat="1" ht="131.25" customHeight="1" x14ac:dyDescent="0.3">
      <c r="A13" s="31"/>
      <c r="B13" s="31"/>
      <c r="C13" s="31"/>
      <c r="D13" s="31"/>
      <c r="E13" s="10" t="s">
        <v>107</v>
      </c>
      <c r="F13" s="10" t="s">
        <v>105</v>
      </c>
      <c r="G13" s="10" t="s">
        <v>104</v>
      </c>
      <c r="H13" s="10" t="s">
        <v>103</v>
      </c>
      <c r="I13" s="10" t="s">
        <v>102</v>
      </c>
      <c r="J13" s="10" t="s">
        <v>101</v>
      </c>
      <c r="K13" s="10" t="s">
        <v>100</v>
      </c>
      <c r="L13" s="10" t="s">
        <v>99</v>
      </c>
      <c r="M13" s="10" t="s">
        <v>98</v>
      </c>
      <c r="N13" s="10" t="s">
        <v>97</v>
      </c>
      <c r="O13" s="10" t="s">
        <v>106</v>
      </c>
      <c r="P13" s="10" t="s">
        <v>105</v>
      </c>
      <c r="Q13" s="10" t="s">
        <v>104</v>
      </c>
      <c r="R13" s="10" t="s">
        <v>103</v>
      </c>
      <c r="S13" s="10" t="s">
        <v>102</v>
      </c>
      <c r="T13" s="10" t="s">
        <v>101</v>
      </c>
      <c r="U13" s="10" t="s">
        <v>100</v>
      </c>
      <c r="V13" s="10" t="s">
        <v>99</v>
      </c>
      <c r="W13" s="10" t="s">
        <v>98</v>
      </c>
      <c r="X13" s="10" t="s">
        <v>97</v>
      </c>
      <c r="Y13" s="10" t="s">
        <v>106</v>
      </c>
      <c r="Z13" s="10" t="s">
        <v>105</v>
      </c>
      <c r="AA13" s="10" t="s">
        <v>104</v>
      </c>
      <c r="AB13" s="10" t="s">
        <v>103</v>
      </c>
      <c r="AC13" s="10" t="s">
        <v>102</v>
      </c>
      <c r="AD13" s="10" t="s">
        <v>101</v>
      </c>
      <c r="AE13" s="10" t="s">
        <v>100</v>
      </c>
      <c r="AF13" s="10" t="s">
        <v>99</v>
      </c>
      <c r="AG13" s="10" t="s">
        <v>98</v>
      </c>
      <c r="AH13" s="10" t="s">
        <v>97</v>
      </c>
      <c r="AI13" s="10" t="s">
        <v>106</v>
      </c>
      <c r="AJ13" s="10" t="s">
        <v>105</v>
      </c>
      <c r="AK13" s="10" t="s">
        <v>104</v>
      </c>
      <c r="AL13" s="10" t="s">
        <v>103</v>
      </c>
      <c r="AM13" s="10" t="s">
        <v>102</v>
      </c>
      <c r="AN13" s="10" t="s">
        <v>101</v>
      </c>
      <c r="AO13" s="10" t="s">
        <v>100</v>
      </c>
      <c r="AP13" s="10" t="s">
        <v>99</v>
      </c>
      <c r="AQ13" s="10" t="s">
        <v>98</v>
      </c>
      <c r="AR13" s="10" t="s">
        <v>97</v>
      </c>
      <c r="AS13" s="10" t="s">
        <v>106</v>
      </c>
      <c r="AT13" s="10" t="s">
        <v>105</v>
      </c>
      <c r="AU13" s="10" t="s">
        <v>104</v>
      </c>
      <c r="AV13" s="10" t="s">
        <v>103</v>
      </c>
      <c r="AW13" s="10" t="s">
        <v>102</v>
      </c>
      <c r="AX13" s="10" t="s">
        <v>101</v>
      </c>
      <c r="AY13" s="10" t="s">
        <v>100</v>
      </c>
      <c r="AZ13" s="10" t="s">
        <v>99</v>
      </c>
      <c r="BA13" s="10" t="s">
        <v>98</v>
      </c>
      <c r="BB13" s="10" t="s">
        <v>97</v>
      </c>
    </row>
    <row r="14" spans="1:54" s="4" customFormat="1" ht="15" customHeight="1" x14ac:dyDescent="0.3">
      <c r="A14" s="11">
        <v>1</v>
      </c>
      <c r="B14" s="11">
        <f t="shared" ref="B14:AG14" si="0">A14+1</f>
        <v>2</v>
      </c>
      <c r="C14" s="11">
        <f t="shared" si="0"/>
        <v>3</v>
      </c>
      <c r="D14" s="11">
        <f t="shared" si="0"/>
        <v>4</v>
      </c>
      <c r="E14" s="11">
        <f t="shared" si="0"/>
        <v>5</v>
      </c>
      <c r="F14" s="11">
        <f t="shared" si="0"/>
        <v>6</v>
      </c>
      <c r="G14" s="11">
        <f t="shared" si="0"/>
        <v>7</v>
      </c>
      <c r="H14" s="11">
        <f t="shared" si="0"/>
        <v>8</v>
      </c>
      <c r="I14" s="11">
        <f t="shared" si="0"/>
        <v>9</v>
      </c>
      <c r="J14" s="11">
        <f t="shared" si="0"/>
        <v>10</v>
      </c>
      <c r="K14" s="11">
        <f t="shared" si="0"/>
        <v>11</v>
      </c>
      <c r="L14" s="11">
        <f t="shared" si="0"/>
        <v>12</v>
      </c>
      <c r="M14" s="11">
        <f t="shared" si="0"/>
        <v>13</v>
      </c>
      <c r="N14" s="11">
        <f t="shared" si="0"/>
        <v>14</v>
      </c>
      <c r="O14" s="11">
        <f t="shared" si="0"/>
        <v>15</v>
      </c>
      <c r="P14" s="11">
        <f t="shared" si="0"/>
        <v>16</v>
      </c>
      <c r="Q14" s="11">
        <f t="shared" si="0"/>
        <v>17</v>
      </c>
      <c r="R14" s="11">
        <f t="shared" si="0"/>
        <v>18</v>
      </c>
      <c r="S14" s="11">
        <f t="shared" si="0"/>
        <v>19</v>
      </c>
      <c r="T14" s="11">
        <f t="shared" si="0"/>
        <v>20</v>
      </c>
      <c r="U14" s="11">
        <f t="shared" si="0"/>
        <v>21</v>
      </c>
      <c r="V14" s="11">
        <f t="shared" si="0"/>
        <v>22</v>
      </c>
      <c r="W14" s="11">
        <f t="shared" si="0"/>
        <v>23</v>
      </c>
      <c r="X14" s="11">
        <f t="shared" si="0"/>
        <v>24</v>
      </c>
      <c r="Y14" s="11">
        <f t="shared" si="0"/>
        <v>25</v>
      </c>
      <c r="Z14" s="11">
        <f t="shared" si="0"/>
        <v>26</v>
      </c>
      <c r="AA14" s="11">
        <f t="shared" si="0"/>
        <v>27</v>
      </c>
      <c r="AB14" s="11">
        <f t="shared" si="0"/>
        <v>28</v>
      </c>
      <c r="AC14" s="11">
        <f t="shared" si="0"/>
        <v>29</v>
      </c>
      <c r="AD14" s="11">
        <f t="shared" si="0"/>
        <v>30</v>
      </c>
      <c r="AE14" s="11">
        <f t="shared" si="0"/>
        <v>31</v>
      </c>
      <c r="AF14" s="11">
        <f t="shared" si="0"/>
        <v>32</v>
      </c>
      <c r="AG14" s="11">
        <f t="shared" si="0"/>
        <v>33</v>
      </c>
      <c r="AH14" s="11">
        <f t="shared" ref="AH14:BB14" si="1">AG14+1</f>
        <v>34</v>
      </c>
      <c r="AI14" s="11">
        <f t="shared" si="1"/>
        <v>35</v>
      </c>
      <c r="AJ14" s="11">
        <f t="shared" si="1"/>
        <v>36</v>
      </c>
      <c r="AK14" s="11">
        <f t="shared" si="1"/>
        <v>37</v>
      </c>
      <c r="AL14" s="11">
        <f t="shared" si="1"/>
        <v>38</v>
      </c>
      <c r="AM14" s="11">
        <f t="shared" si="1"/>
        <v>39</v>
      </c>
      <c r="AN14" s="11">
        <f t="shared" si="1"/>
        <v>40</v>
      </c>
      <c r="AO14" s="11">
        <f t="shared" si="1"/>
        <v>41</v>
      </c>
      <c r="AP14" s="11">
        <f t="shared" si="1"/>
        <v>42</v>
      </c>
      <c r="AQ14" s="11">
        <f t="shared" si="1"/>
        <v>43</v>
      </c>
      <c r="AR14" s="11">
        <f t="shared" si="1"/>
        <v>44</v>
      </c>
      <c r="AS14" s="11">
        <f t="shared" si="1"/>
        <v>45</v>
      </c>
      <c r="AT14" s="11">
        <f t="shared" si="1"/>
        <v>46</v>
      </c>
      <c r="AU14" s="11">
        <f t="shared" si="1"/>
        <v>47</v>
      </c>
      <c r="AV14" s="11">
        <f t="shared" si="1"/>
        <v>48</v>
      </c>
      <c r="AW14" s="11">
        <f t="shared" si="1"/>
        <v>49</v>
      </c>
      <c r="AX14" s="11">
        <f t="shared" si="1"/>
        <v>50</v>
      </c>
      <c r="AY14" s="11">
        <f t="shared" si="1"/>
        <v>51</v>
      </c>
      <c r="AZ14" s="11">
        <f t="shared" si="1"/>
        <v>52</v>
      </c>
      <c r="BA14" s="11">
        <f t="shared" si="1"/>
        <v>53</v>
      </c>
      <c r="BB14" s="11">
        <f t="shared" si="1"/>
        <v>54</v>
      </c>
    </row>
    <row r="15" spans="1:54" x14ac:dyDescent="0.25">
      <c r="A15" s="12" t="s">
        <v>96</v>
      </c>
      <c r="B15" s="13" t="s">
        <v>95</v>
      </c>
      <c r="C15" s="14" t="s">
        <v>1</v>
      </c>
      <c r="D15" s="15">
        <f>SUM(D16:D21)</f>
        <v>86.323108852480004</v>
      </c>
      <c r="E15" s="15">
        <f>SUM(O15,Y15,AI15,AS15)</f>
        <v>33.136493169999994</v>
      </c>
      <c r="F15" s="15">
        <f t="shared" ref="E15:N22" si="2">SUM(P15,Z15,AJ15,AT15)</f>
        <v>0.65</v>
      </c>
      <c r="G15" s="15">
        <f t="shared" si="2"/>
        <v>0</v>
      </c>
      <c r="H15" s="15">
        <f t="shared" si="2"/>
        <v>7.7315999999999994</v>
      </c>
      <c r="I15" s="15">
        <f t="shared" si="2"/>
        <v>0</v>
      </c>
      <c r="J15" s="15">
        <f t="shared" si="2"/>
        <v>0.75749999999999995</v>
      </c>
      <c r="K15" s="15">
        <f t="shared" si="2"/>
        <v>4.0590000000000002</v>
      </c>
      <c r="L15" s="15">
        <f t="shared" si="2"/>
        <v>368</v>
      </c>
      <c r="M15" s="15">
        <f t="shared" si="2"/>
        <v>0</v>
      </c>
      <c r="N15" s="15">
        <f t="shared" si="2"/>
        <v>5</v>
      </c>
      <c r="O15" s="15">
        <f>SUM(O16:O21)</f>
        <v>3.43472051</v>
      </c>
      <c r="P15" s="15">
        <f t="shared" ref="P15:BB15" si="3">SUM(P16:P21)</f>
        <v>0</v>
      </c>
      <c r="Q15" s="15">
        <f t="shared" si="3"/>
        <v>0</v>
      </c>
      <c r="R15" s="15">
        <f t="shared" si="3"/>
        <v>0.60099999999999998</v>
      </c>
      <c r="S15" s="15">
        <f t="shared" si="3"/>
        <v>0</v>
      </c>
      <c r="T15" s="15">
        <f t="shared" si="3"/>
        <v>0.22900000000000001</v>
      </c>
      <c r="U15" s="15">
        <f t="shared" si="3"/>
        <v>0.44600000000000001</v>
      </c>
      <c r="V15" s="15">
        <f t="shared" si="3"/>
        <v>56</v>
      </c>
      <c r="W15" s="15">
        <f t="shared" si="3"/>
        <v>0</v>
      </c>
      <c r="X15" s="15">
        <f t="shared" si="3"/>
        <v>1</v>
      </c>
      <c r="Y15" s="15">
        <f t="shared" si="3"/>
        <v>2.6664040499999997</v>
      </c>
      <c r="Z15" s="15">
        <f t="shared" si="3"/>
        <v>0.4</v>
      </c>
      <c r="AA15" s="15">
        <f t="shared" si="3"/>
        <v>0</v>
      </c>
      <c r="AB15" s="15">
        <f t="shared" si="3"/>
        <v>0.34799999999999998</v>
      </c>
      <c r="AC15" s="15">
        <f t="shared" si="3"/>
        <v>0</v>
      </c>
      <c r="AD15" s="15">
        <f t="shared" si="3"/>
        <v>0</v>
      </c>
      <c r="AE15" s="15">
        <f t="shared" si="3"/>
        <v>0.61599999999999999</v>
      </c>
      <c r="AF15" s="15">
        <f t="shared" si="3"/>
        <v>70</v>
      </c>
      <c r="AG15" s="15">
        <f t="shared" si="3"/>
        <v>0</v>
      </c>
      <c r="AH15" s="15">
        <f t="shared" si="3"/>
        <v>0</v>
      </c>
      <c r="AI15" s="15">
        <f>SUM(AI16:AI21)</f>
        <v>5.4919833699999998</v>
      </c>
      <c r="AJ15" s="15">
        <f t="shared" si="3"/>
        <v>0.25</v>
      </c>
      <c r="AK15" s="15">
        <f t="shared" si="3"/>
        <v>0</v>
      </c>
      <c r="AL15" s="15">
        <f t="shared" si="3"/>
        <v>2.4111000000000002</v>
      </c>
      <c r="AM15" s="15">
        <f t="shared" si="3"/>
        <v>0</v>
      </c>
      <c r="AN15" s="15">
        <f t="shared" si="3"/>
        <v>0</v>
      </c>
      <c r="AO15" s="15">
        <f t="shared" si="3"/>
        <v>1.734</v>
      </c>
      <c r="AP15" s="15">
        <f t="shared" si="3"/>
        <v>107</v>
      </c>
      <c r="AQ15" s="15">
        <f t="shared" si="3"/>
        <v>0</v>
      </c>
      <c r="AR15" s="15">
        <f t="shared" si="3"/>
        <v>3</v>
      </c>
      <c r="AS15" s="15">
        <f t="shared" si="3"/>
        <v>21.543385239999999</v>
      </c>
      <c r="AT15" s="15">
        <f t="shared" si="3"/>
        <v>0</v>
      </c>
      <c r="AU15" s="15">
        <f t="shared" si="3"/>
        <v>0</v>
      </c>
      <c r="AV15" s="15">
        <f t="shared" si="3"/>
        <v>4.3714999999999993</v>
      </c>
      <c r="AW15" s="15">
        <f t="shared" si="3"/>
        <v>0</v>
      </c>
      <c r="AX15" s="15">
        <f t="shared" si="3"/>
        <v>0.52849999999999997</v>
      </c>
      <c r="AY15" s="15">
        <f t="shared" si="3"/>
        <v>1.2630000000000001</v>
      </c>
      <c r="AZ15" s="15">
        <f t="shared" si="3"/>
        <v>135</v>
      </c>
      <c r="BA15" s="15">
        <f t="shared" si="3"/>
        <v>0</v>
      </c>
      <c r="BB15" s="15">
        <f t="shared" si="3"/>
        <v>1</v>
      </c>
    </row>
    <row r="16" spans="1:54" x14ac:dyDescent="0.25">
      <c r="A16" s="12" t="s">
        <v>94</v>
      </c>
      <c r="B16" s="13" t="s">
        <v>93</v>
      </c>
      <c r="C16" s="14" t="s">
        <v>1</v>
      </c>
      <c r="D16" s="15">
        <f t="shared" ref="D16" si="4">SUM(D23)</f>
        <v>0</v>
      </c>
      <c r="E16" s="15">
        <f>SUM(O16,Y16,AI16,AS16)</f>
        <v>19.62376411</v>
      </c>
      <c r="F16" s="15">
        <f t="shared" si="2"/>
        <v>0.25</v>
      </c>
      <c r="G16" s="15">
        <f t="shared" si="2"/>
        <v>0</v>
      </c>
      <c r="H16" s="15">
        <f t="shared" si="2"/>
        <v>4.2416999999999998</v>
      </c>
      <c r="I16" s="15">
        <f t="shared" si="2"/>
        <v>0</v>
      </c>
      <c r="J16" s="15">
        <f t="shared" si="2"/>
        <v>0.52849999999999997</v>
      </c>
      <c r="K16" s="15">
        <f t="shared" si="2"/>
        <v>4.0590000000000002</v>
      </c>
      <c r="L16" s="15">
        <f t="shared" si="2"/>
        <v>177</v>
      </c>
      <c r="M16" s="15">
        <f t="shared" si="2"/>
        <v>0</v>
      </c>
      <c r="N16" s="15">
        <f t="shared" si="2"/>
        <v>0</v>
      </c>
      <c r="O16" s="15">
        <f>SUM(O23)</f>
        <v>2.0357438500000002</v>
      </c>
      <c r="P16" s="15">
        <f t="shared" ref="P16:BB16" si="5">SUM(P23)</f>
        <v>0</v>
      </c>
      <c r="Q16" s="15">
        <f t="shared" si="5"/>
        <v>0</v>
      </c>
      <c r="R16" s="15">
        <f t="shared" si="5"/>
        <v>0.60099999999999998</v>
      </c>
      <c r="S16" s="15">
        <f t="shared" si="5"/>
        <v>0</v>
      </c>
      <c r="T16" s="15">
        <f t="shared" si="5"/>
        <v>0</v>
      </c>
      <c r="U16" s="15">
        <f t="shared" si="5"/>
        <v>0.44600000000000001</v>
      </c>
      <c r="V16" s="15">
        <f t="shared" si="5"/>
        <v>24</v>
      </c>
      <c r="W16" s="15">
        <f t="shared" si="5"/>
        <v>0</v>
      </c>
      <c r="X16" s="15">
        <f t="shared" si="5"/>
        <v>0</v>
      </c>
      <c r="Y16" s="15">
        <f t="shared" si="5"/>
        <v>1.71760494</v>
      </c>
      <c r="Z16" s="15">
        <f t="shared" si="5"/>
        <v>0</v>
      </c>
      <c r="AA16" s="15">
        <f t="shared" si="5"/>
        <v>0</v>
      </c>
      <c r="AB16" s="15">
        <f t="shared" si="5"/>
        <v>0.34799999999999998</v>
      </c>
      <c r="AC16" s="15">
        <f t="shared" si="5"/>
        <v>0</v>
      </c>
      <c r="AD16" s="15">
        <f t="shared" si="5"/>
        <v>0</v>
      </c>
      <c r="AE16" s="15">
        <f t="shared" si="5"/>
        <v>0.61599999999999999</v>
      </c>
      <c r="AF16" s="15">
        <f t="shared" si="5"/>
        <v>29</v>
      </c>
      <c r="AG16" s="15">
        <f t="shared" si="5"/>
        <v>0</v>
      </c>
      <c r="AH16" s="15">
        <f t="shared" si="5"/>
        <v>0</v>
      </c>
      <c r="AI16" s="15">
        <f t="shared" si="5"/>
        <v>3.3394134200000001</v>
      </c>
      <c r="AJ16" s="15">
        <f t="shared" si="5"/>
        <v>0.25</v>
      </c>
      <c r="AK16" s="15">
        <f t="shared" si="5"/>
        <v>0</v>
      </c>
      <c r="AL16" s="15">
        <f t="shared" si="5"/>
        <v>1.2831000000000001</v>
      </c>
      <c r="AM16" s="15">
        <f t="shared" si="5"/>
        <v>0</v>
      </c>
      <c r="AN16" s="15">
        <f t="shared" si="5"/>
        <v>0</v>
      </c>
      <c r="AO16" s="15">
        <f t="shared" si="5"/>
        <v>1.734</v>
      </c>
      <c r="AP16" s="15">
        <f t="shared" si="5"/>
        <v>65</v>
      </c>
      <c r="AQ16" s="15">
        <f t="shared" si="5"/>
        <v>0</v>
      </c>
      <c r="AR16" s="15">
        <f t="shared" si="5"/>
        <v>0</v>
      </c>
      <c r="AS16" s="15">
        <f t="shared" si="5"/>
        <v>12.5310019</v>
      </c>
      <c r="AT16" s="15">
        <f t="shared" si="5"/>
        <v>0</v>
      </c>
      <c r="AU16" s="15">
        <f t="shared" si="5"/>
        <v>0</v>
      </c>
      <c r="AV16" s="15">
        <f t="shared" si="5"/>
        <v>2.0095999999999998</v>
      </c>
      <c r="AW16" s="15">
        <f t="shared" si="5"/>
        <v>0</v>
      </c>
      <c r="AX16" s="15">
        <f t="shared" si="5"/>
        <v>0.52849999999999997</v>
      </c>
      <c r="AY16" s="15">
        <f t="shared" si="5"/>
        <v>1.2630000000000001</v>
      </c>
      <c r="AZ16" s="15">
        <f t="shared" si="5"/>
        <v>59</v>
      </c>
      <c r="BA16" s="15">
        <f t="shared" si="5"/>
        <v>0</v>
      </c>
      <c r="BB16" s="15">
        <f t="shared" si="5"/>
        <v>0</v>
      </c>
    </row>
    <row r="17" spans="1:55" x14ac:dyDescent="0.25">
      <c r="A17" s="12" t="s">
        <v>92</v>
      </c>
      <c r="B17" s="13" t="s">
        <v>91</v>
      </c>
      <c r="C17" s="14" t="s">
        <v>1</v>
      </c>
      <c r="D17" s="15">
        <f>SUM(D42)</f>
        <v>86.323108852480004</v>
      </c>
      <c r="E17" s="15">
        <f>SUM(O17,Y17,AI17,AS17)</f>
        <v>13.187493459999999</v>
      </c>
      <c r="F17" s="15">
        <f t="shared" si="2"/>
        <v>0.4</v>
      </c>
      <c r="G17" s="15">
        <f t="shared" si="2"/>
        <v>0</v>
      </c>
      <c r="H17" s="15">
        <f t="shared" si="2"/>
        <v>3.4898999999999996</v>
      </c>
      <c r="I17" s="15">
        <f t="shared" si="2"/>
        <v>0</v>
      </c>
      <c r="J17" s="15">
        <f t="shared" si="2"/>
        <v>0.22900000000000001</v>
      </c>
      <c r="K17" s="15">
        <f t="shared" si="2"/>
        <v>0</v>
      </c>
      <c r="L17" s="15">
        <f t="shared" si="2"/>
        <v>191</v>
      </c>
      <c r="M17" s="15">
        <f t="shared" si="2"/>
        <v>0</v>
      </c>
      <c r="N17" s="15">
        <f t="shared" si="2"/>
        <v>2</v>
      </c>
      <c r="O17" s="15">
        <f>O42</f>
        <v>1.39897666</v>
      </c>
      <c r="P17" s="15">
        <f t="shared" ref="P17:BB17" si="6">P42</f>
        <v>0</v>
      </c>
      <c r="Q17" s="15">
        <f t="shared" si="6"/>
        <v>0</v>
      </c>
      <c r="R17" s="15">
        <f t="shared" si="6"/>
        <v>0</v>
      </c>
      <c r="S17" s="15">
        <f t="shared" si="6"/>
        <v>0</v>
      </c>
      <c r="T17" s="15">
        <f t="shared" si="6"/>
        <v>0.22900000000000001</v>
      </c>
      <c r="U17" s="15">
        <f t="shared" si="6"/>
        <v>0</v>
      </c>
      <c r="V17" s="15">
        <f t="shared" si="6"/>
        <v>32</v>
      </c>
      <c r="W17" s="15">
        <f t="shared" si="6"/>
        <v>0</v>
      </c>
      <c r="X17" s="15">
        <f t="shared" si="6"/>
        <v>1</v>
      </c>
      <c r="Y17" s="15">
        <f t="shared" si="6"/>
        <v>0.94879910999999995</v>
      </c>
      <c r="Z17" s="15">
        <f t="shared" si="6"/>
        <v>0.4</v>
      </c>
      <c r="AA17" s="15">
        <f t="shared" si="6"/>
        <v>0</v>
      </c>
      <c r="AB17" s="15">
        <f t="shared" si="6"/>
        <v>0</v>
      </c>
      <c r="AC17" s="15">
        <f t="shared" si="6"/>
        <v>0</v>
      </c>
      <c r="AD17" s="15">
        <f t="shared" si="6"/>
        <v>0</v>
      </c>
      <c r="AE17" s="15">
        <f t="shared" si="6"/>
        <v>0</v>
      </c>
      <c r="AF17" s="15">
        <f t="shared" si="6"/>
        <v>41</v>
      </c>
      <c r="AG17" s="15">
        <f t="shared" si="6"/>
        <v>0</v>
      </c>
      <c r="AH17" s="15">
        <f t="shared" si="6"/>
        <v>0</v>
      </c>
      <c r="AI17" s="15">
        <f t="shared" si="6"/>
        <v>1.8273343499999999</v>
      </c>
      <c r="AJ17" s="15">
        <f t="shared" si="6"/>
        <v>0</v>
      </c>
      <c r="AK17" s="15">
        <f t="shared" si="6"/>
        <v>0</v>
      </c>
      <c r="AL17" s="15">
        <f t="shared" si="6"/>
        <v>1.1279999999999999</v>
      </c>
      <c r="AM17" s="15">
        <f t="shared" si="6"/>
        <v>0</v>
      </c>
      <c r="AN17" s="15">
        <f t="shared" si="6"/>
        <v>0</v>
      </c>
      <c r="AO17" s="15">
        <f t="shared" si="6"/>
        <v>0</v>
      </c>
      <c r="AP17" s="15">
        <f t="shared" si="6"/>
        <v>42</v>
      </c>
      <c r="AQ17" s="15">
        <f t="shared" si="6"/>
        <v>0</v>
      </c>
      <c r="AR17" s="15">
        <f t="shared" si="6"/>
        <v>0</v>
      </c>
      <c r="AS17" s="15">
        <f>AS42</f>
        <v>9.0123833399999995</v>
      </c>
      <c r="AT17" s="15">
        <f t="shared" si="6"/>
        <v>0</v>
      </c>
      <c r="AU17" s="15">
        <f t="shared" si="6"/>
        <v>0</v>
      </c>
      <c r="AV17" s="15">
        <f t="shared" si="6"/>
        <v>2.3618999999999999</v>
      </c>
      <c r="AW17" s="15">
        <f t="shared" si="6"/>
        <v>0</v>
      </c>
      <c r="AX17" s="15">
        <f t="shared" si="6"/>
        <v>0</v>
      </c>
      <c r="AY17" s="15">
        <f t="shared" si="6"/>
        <v>0</v>
      </c>
      <c r="AZ17" s="15">
        <f t="shared" si="6"/>
        <v>76</v>
      </c>
      <c r="BA17" s="15">
        <f t="shared" si="6"/>
        <v>0</v>
      </c>
      <c r="BB17" s="15">
        <f t="shared" si="6"/>
        <v>1</v>
      </c>
    </row>
    <row r="18" spans="1:55" ht="31.5" x14ac:dyDescent="0.25">
      <c r="A18" s="12" t="s">
        <v>90</v>
      </c>
      <c r="B18" s="13" t="s">
        <v>89</v>
      </c>
      <c r="C18" s="14" t="s">
        <v>1</v>
      </c>
      <c r="D18" s="15">
        <f t="shared" ref="D18" si="7">SUM(D71)</f>
        <v>0</v>
      </c>
      <c r="E18" s="15">
        <f t="shared" si="2"/>
        <v>0</v>
      </c>
      <c r="F18" s="15">
        <f t="shared" si="2"/>
        <v>0</v>
      </c>
      <c r="G18" s="15">
        <f t="shared" si="2"/>
        <v>0</v>
      </c>
      <c r="H18" s="15">
        <f t="shared" si="2"/>
        <v>0</v>
      </c>
      <c r="I18" s="15">
        <f t="shared" si="2"/>
        <v>0</v>
      </c>
      <c r="J18" s="15">
        <f t="shared" si="2"/>
        <v>0</v>
      </c>
      <c r="K18" s="15">
        <f t="shared" si="2"/>
        <v>0</v>
      </c>
      <c r="L18" s="15">
        <f t="shared" si="2"/>
        <v>0</v>
      </c>
      <c r="M18" s="15">
        <f t="shared" si="2"/>
        <v>0</v>
      </c>
      <c r="N18" s="15">
        <f t="shared" si="2"/>
        <v>0</v>
      </c>
      <c r="O18" s="15">
        <f>O71</f>
        <v>0</v>
      </c>
      <c r="P18" s="15">
        <f t="shared" ref="P18:BB18" si="8">P71</f>
        <v>0</v>
      </c>
      <c r="Q18" s="15">
        <f t="shared" si="8"/>
        <v>0</v>
      </c>
      <c r="R18" s="15">
        <f t="shared" si="8"/>
        <v>0</v>
      </c>
      <c r="S18" s="15">
        <f t="shared" si="8"/>
        <v>0</v>
      </c>
      <c r="T18" s="15">
        <f t="shared" si="8"/>
        <v>0</v>
      </c>
      <c r="U18" s="15">
        <f t="shared" si="8"/>
        <v>0</v>
      </c>
      <c r="V18" s="15">
        <f t="shared" si="8"/>
        <v>0</v>
      </c>
      <c r="W18" s="15">
        <f t="shared" si="8"/>
        <v>0</v>
      </c>
      <c r="X18" s="15">
        <f t="shared" si="8"/>
        <v>0</v>
      </c>
      <c r="Y18" s="15">
        <f t="shared" si="8"/>
        <v>0</v>
      </c>
      <c r="Z18" s="15">
        <f t="shared" si="8"/>
        <v>0</v>
      </c>
      <c r="AA18" s="15">
        <f t="shared" si="8"/>
        <v>0</v>
      </c>
      <c r="AB18" s="15">
        <f t="shared" si="8"/>
        <v>0</v>
      </c>
      <c r="AC18" s="15">
        <f t="shared" si="8"/>
        <v>0</v>
      </c>
      <c r="AD18" s="15">
        <f t="shared" si="8"/>
        <v>0</v>
      </c>
      <c r="AE18" s="15">
        <f t="shared" si="8"/>
        <v>0</v>
      </c>
      <c r="AF18" s="15">
        <f t="shared" si="8"/>
        <v>0</v>
      </c>
      <c r="AG18" s="15">
        <f t="shared" si="8"/>
        <v>0</v>
      </c>
      <c r="AH18" s="15">
        <f t="shared" si="8"/>
        <v>0</v>
      </c>
      <c r="AI18" s="15">
        <f t="shared" si="8"/>
        <v>0</v>
      </c>
      <c r="AJ18" s="15">
        <f t="shared" si="8"/>
        <v>0</v>
      </c>
      <c r="AK18" s="15">
        <f t="shared" si="8"/>
        <v>0</v>
      </c>
      <c r="AL18" s="15">
        <f t="shared" si="8"/>
        <v>0</v>
      </c>
      <c r="AM18" s="15">
        <f t="shared" si="8"/>
        <v>0</v>
      </c>
      <c r="AN18" s="15">
        <f t="shared" si="8"/>
        <v>0</v>
      </c>
      <c r="AO18" s="15">
        <f t="shared" si="8"/>
        <v>0</v>
      </c>
      <c r="AP18" s="15">
        <f t="shared" si="8"/>
        <v>0</v>
      </c>
      <c r="AQ18" s="15">
        <f t="shared" si="8"/>
        <v>0</v>
      </c>
      <c r="AR18" s="15">
        <f t="shared" si="8"/>
        <v>0</v>
      </c>
      <c r="AS18" s="15">
        <f t="shared" si="8"/>
        <v>0</v>
      </c>
      <c r="AT18" s="15">
        <f t="shared" si="8"/>
        <v>0</v>
      </c>
      <c r="AU18" s="15">
        <f t="shared" si="8"/>
        <v>0</v>
      </c>
      <c r="AV18" s="15">
        <f t="shared" si="8"/>
        <v>0</v>
      </c>
      <c r="AW18" s="15">
        <f t="shared" si="8"/>
        <v>0</v>
      </c>
      <c r="AX18" s="15">
        <f t="shared" si="8"/>
        <v>0</v>
      </c>
      <c r="AY18" s="15">
        <f t="shared" si="8"/>
        <v>0</v>
      </c>
      <c r="AZ18" s="15">
        <f t="shared" si="8"/>
        <v>0</v>
      </c>
      <c r="BA18" s="15">
        <f t="shared" si="8"/>
        <v>0</v>
      </c>
      <c r="BB18" s="15">
        <f t="shared" si="8"/>
        <v>0</v>
      </c>
    </row>
    <row r="19" spans="1:55" x14ac:dyDescent="0.25">
      <c r="A19" s="12" t="s">
        <v>88</v>
      </c>
      <c r="B19" s="13" t="s">
        <v>87</v>
      </c>
      <c r="C19" s="14" t="s">
        <v>1</v>
      </c>
      <c r="D19" s="15">
        <f t="shared" ref="D19" si="9">SUM(D74)</f>
        <v>0</v>
      </c>
      <c r="E19" s="15">
        <f t="shared" si="2"/>
        <v>0</v>
      </c>
      <c r="F19" s="15">
        <f t="shared" si="2"/>
        <v>0</v>
      </c>
      <c r="G19" s="15">
        <f t="shared" si="2"/>
        <v>0</v>
      </c>
      <c r="H19" s="15">
        <f t="shared" si="2"/>
        <v>0</v>
      </c>
      <c r="I19" s="15">
        <f t="shared" si="2"/>
        <v>0</v>
      </c>
      <c r="J19" s="15">
        <f t="shared" si="2"/>
        <v>0</v>
      </c>
      <c r="K19" s="15">
        <f t="shared" si="2"/>
        <v>0</v>
      </c>
      <c r="L19" s="15">
        <f t="shared" si="2"/>
        <v>0</v>
      </c>
      <c r="M19" s="15">
        <f t="shared" si="2"/>
        <v>0</v>
      </c>
      <c r="N19" s="15">
        <f t="shared" si="2"/>
        <v>0</v>
      </c>
      <c r="O19" s="15">
        <f>O74</f>
        <v>0</v>
      </c>
      <c r="P19" s="15">
        <f t="shared" ref="P19:BB19" si="10">P74</f>
        <v>0</v>
      </c>
      <c r="Q19" s="15">
        <f t="shared" si="10"/>
        <v>0</v>
      </c>
      <c r="R19" s="15">
        <f t="shared" si="10"/>
        <v>0</v>
      </c>
      <c r="S19" s="15">
        <f t="shared" si="10"/>
        <v>0</v>
      </c>
      <c r="T19" s="15">
        <f t="shared" si="10"/>
        <v>0</v>
      </c>
      <c r="U19" s="15">
        <f t="shared" si="10"/>
        <v>0</v>
      </c>
      <c r="V19" s="15">
        <f t="shared" si="10"/>
        <v>0</v>
      </c>
      <c r="W19" s="15">
        <f t="shared" si="10"/>
        <v>0</v>
      </c>
      <c r="X19" s="15">
        <f t="shared" si="10"/>
        <v>0</v>
      </c>
      <c r="Y19" s="15">
        <f>Y74</f>
        <v>0</v>
      </c>
      <c r="Z19" s="15">
        <f t="shared" si="10"/>
        <v>0</v>
      </c>
      <c r="AA19" s="15">
        <f t="shared" si="10"/>
        <v>0</v>
      </c>
      <c r="AB19" s="15">
        <f t="shared" si="10"/>
        <v>0</v>
      </c>
      <c r="AC19" s="15">
        <f t="shared" si="10"/>
        <v>0</v>
      </c>
      <c r="AD19" s="15">
        <f t="shared" si="10"/>
        <v>0</v>
      </c>
      <c r="AE19" s="15">
        <f t="shared" si="10"/>
        <v>0</v>
      </c>
      <c r="AF19" s="15">
        <f t="shared" si="10"/>
        <v>0</v>
      </c>
      <c r="AG19" s="15">
        <f t="shared" si="10"/>
        <v>0</v>
      </c>
      <c r="AH19" s="15">
        <f t="shared" si="10"/>
        <v>0</v>
      </c>
      <c r="AI19" s="15">
        <f t="shared" si="10"/>
        <v>0</v>
      </c>
      <c r="AJ19" s="15">
        <f t="shared" si="10"/>
        <v>0</v>
      </c>
      <c r="AK19" s="15">
        <f t="shared" si="10"/>
        <v>0</v>
      </c>
      <c r="AL19" s="15">
        <f t="shared" si="10"/>
        <v>0</v>
      </c>
      <c r="AM19" s="15">
        <f t="shared" si="10"/>
        <v>0</v>
      </c>
      <c r="AN19" s="15">
        <f t="shared" si="10"/>
        <v>0</v>
      </c>
      <c r="AO19" s="15">
        <f t="shared" si="10"/>
        <v>0</v>
      </c>
      <c r="AP19" s="15">
        <f t="shared" si="10"/>
        <v>0</v>
      </c>
      <c r="AQ19" s="15">
        <f t="shared" si="10"/>
        <v>0</v>
      </c>
      <c r="AR19" s="15">
        <f t="shared" si="10"/>
        <v>0</v>
      </c>
      <c r="AS19" s="15">
        <f t="shared" si="10"/>
        <v>0</v>
      </c>
      <c r="AT19" s="15">
        <f t="shared" si="10"/>
        <v>0</v>
      </c>
      <c r="AU19" s="15">
        <f t="shared" si="10"/>
        <v>0</v>
      </c>
      <c r="AV19" s="15">
        <f t="shared" si="10"/>
        <v>0</v>
      </c>
      <c r="AW19" s="15">
        <f t="shared" si="10"/>
        <v>0</v>
      </c>
      <c r="AX19" s="15">
        <f t="shared" si="10"/>
        <v>0</v>
      </c>
      <c r="AY19" s="15">
        <f t="shared" si="10"/>
        <v>0</v>
      </c>
      <c r="AZ19" s="15">
        <f t="shared" si="10"/>
        <v>0</v>
      </c>
      <c r="BA19" s="15">
        <f t="shared" si="10"/>
        <v>0</v>
      </c>
      <c r="BB19" s="15">
        <f t="shared" si="10"/>
        <v>0</v>
      </c>
    </row>
    <row r="20" spans="1:55" x14ac:dyDescent="0.25">
      <c r="A20" s="12" t="s">
        <v>86</v>
      </c>
      <c r="B20" s="13" t="s">
        <v>85</v>
      </c>
      <c r="C20" s="14" t="s">
        <v>1</v>
      </c>
      <c r="D20" s="15">
        <f t="shared" ref="D20:D21" si="11">SUM(D76)</f>
        <v>0</v>
      </c>
      <c r="E20" s="15">
        <f t="shared" si="2"/>
        <v>0</v>
      </c>
      <c r="F20" s="15">
        <f t="shared" si="2"/>
        <v>0</v>
      </c>
      <c r="G20" s="15">
        <f t="shared" si="2"/>
        <v>0</v>
      </c>
      <c r="H20" s="15">
        <f t="shared" si="2"/>
        <v>0</v>
      </c>
      <c r="I20" s="15">
        <f t="shared" si="2"/>
        <v>0</v>
      </c>
      <c r="J20" s="15">
        <f t="shared" si="2"/>
        <v>0</v>
      </c>
      <c r="K20" s="15">
        <f t="shared" si="2"/>
        <v>0</v>
      </c>
      <c r="L20" s="15">
        <f t="shared" si="2"/>
        <v>0</v>
      </c>
      <c r="M20" s="15">
        <f t="shared" si="2"/>
        <v>0</v>
      </c>
      <c r="N20" s="15">
        <f t="shared" si="2"/>
        <v>0</v>
      </c>
      <c r="O20" s="15">
        <f>O76</f>
        <v>0</v>
      </c>
      <c r="P20" s="15">
        <f t="shared" ref="P20:BB20" si="12">P76</f>
        <v>0</v>
      </c>
      <c r="Q20" s="15">
        <f t="shared" si="12"/>
        <v>0</v>
      </c>
      <c r="R20" s="15">
        <f t="shared" si="12"/>
        <v>0</v>
      </c>
      <c r="S20" s="15">
        <f t="shared" si="12"/>
        <v>0</v>
      </c>
      <c r="T20" s="15">
        <f t="shared" si="12"/>
        <v>0</v>
      </c>
      <c r="U20" s="15">
        <f t="shared" si="12"/>
        <v>0</v>
      </c>
      <c r="V20" s="15">
        <f t="shared" si="12"/>
        <v>0</v>
      </c>
      <c r="W20" s="15">
        <f t="shared" si="12"/>
        <v>0</v>
      </c>
      <c r="X20" s="15">
        <f t="shared" si="12"/>
        <v>0</v>
      </c>
      <c r="Y20" s="15">
        <f t="shared" si="12"/>
        <v>0</v>
      </c>
      <c r="Z20" s="15">
        <f t="shared" si="12"/>
        <v>0</v>
      </c>
      <c r="AA20" s="15">
        <f t="shared" si="12"/>
        <v>0</v>
      </c>
      <c r="AB20" s="15">
        <f t="shared" si="12"/>
        <v>0</v>
      </c>
      <c r="AC20" s="15">
        <f t="shared" si="12"/>
        <v>0</v>
      </c>
      <c r="AD20" s="15">
        <f t="shared" si="12"/>
        <v>0</v>
      </c>
      <c r="AE20" s="15">
        <f t="shared" si="12"/>
        <v>0</v>
      </c>
      <c r="AF20" s="15">
        <f t="shared" si="12"/>
        <v>0</v>
      </c>
      <c r="AG20" s="15">
        <f t="shared" si="12"/>
        <v>0</v>
      </c>
      <c r="AH20" s="15">
        <f t="shared" si="12"/>
        <v>0</v>
      </c>
      <c r="AI20" s="15">
        <f t="shared" si="12"/>
        <v>0</v>
      </c>
      <c r="AJ20" s="15">
        <f t="shared" si="12"/>
        <v>0</v>
      </c>
      <c r="AK20" s="15">
        <f t="shared" si="12"/>
        <v>0</v>
      </c>
      <c r="AL20" s="15">
        <f t="shared" si="12"/>
        <v>0</v>
      </c>
      <c r="AM20" s="15">
        <f t="shared" si="12"/>
        <v>0</v>
      </c>
      <c r="AN20" s="15">
        <f t="shared" si="12"/>
        <v>0</v>
      </c>
      <c r="AO20" s="15">
        <f t="shared" si="12"/>
        <v>0</v>
      </c>
      <c r="AP20" s="15">
        <f t="shared" si="12"/>
        <v>0</v>
      </c>
      <c r="AQ20" s="15">
        <f t="shared" si="12"/>
        <v>0</v>
      </c>
      <c r="AR20" s="15">
        <f t="shared" si="12"/>
        <v>0</v>
      </c>
      <c r="AS20" s="15">
        <f t="shared" si="12"/>
        <v>0</v>
      </c>
      <c r="AT20" s="15">
        <f t="shared" si="12"/>
        <v>0</v>
      </c>
      <c r="AU20" s="15">
        <f t="shared" si="12"/>
        <v>0</v>
      </c>
      <c r="AV20" s="15">
        <f t="shared" si="12"/>
        <v>0</v>
      </c>
      <c r="AW20" s="15">
        <f t="shared" si="12"/>
        <v>0</v>
      </c>
      <c r="AX20" s="15">
        <f t="shared" si="12"/>
        <v>0</v>
      </c>
      <c r="AY20" s="15">
        <f t="shared" si="12"/>
        <v>0</v>
      </c>
      <c r="AZ20" s="15">
        <f t="shared" si="12"/>
        <v>0</v>
      </c>
      <c r="BA20" s="15">
        <f t="shared" si="12"/>
        <v>0</v>
      </c>
      <c r="BB20" s="15">
        <f t="shared" si="12"/>
        <v>0</v>
      </c>
    </row>
    <row r="21" spans="1:55" x14ac:dyDescent="0.25">
      <c r="A21" s="12" t="s">
        <v>84</v>
      </c>
      <c r="B21" s="13" t="s">
        <v>83</v>
      </c>
      <c r="C21" s="14" t="s">
        <v>1</v>
      </c>
      <c r="D21" s="15">
        <f t="shared" si="11"/>
        <v>0</v>
      </c>
      <c r="E21" s="15">
        <f t="shared" si="2"/>
        <v>0.32523560000000001</v>
      </c>
      <c r="F21" s="15">
        <f t="shared" si="2"/>
        <v>0</v>
      </c>
      <c r="G21" s="15">
        <f t="shared" si="2"/>
        <v>0</v>
      </c>
      <c r="H21" s="15">
        <f t="shared" si="2"/>
        <v>0</v>
      </c>
      <c r="I21" s="15">
        <f t="shared" si="2"/>
        <v>0</v>
      </c>
      <c r="J21" s="15">
        <f t="shared" si="2"/>
        <v>0</v>
      </c>
      <c r="K21" s="15">
        <f t="shared" si="2"/>
        <v>0</v>
      </c>
      <c r="L21" s="15">
        <f t="shared" si="2"/>
        <v>0</v>
      </c>
      <c r="M21" s="15">
        <f t="shared" si="2"/>
        <v>0</v>
      </c>
      <c r="N21" s="15">
        <f t="shared" si="2"/>
        <v>3</v>
      </c>
      <c r="O21" s="15">
        <f>O77</f>
        <v>0</v>
      </c>
      <c r="P21" s="15">
        <f t="shared" ref="P21:BB21" si="13">P77</f>
        <v>0</v>
      </c>
      <c r="Q21" s="15">
        <f t="shared" si="13"/>
        <v>0</v>
      </c>
      <c r="R21" s="15">
        <f t="shared" si="13"/>
        <v>0</v>
      </c>
      <c r="S21" s="15">
        <f t="shared" si="13"/>
        <v>0</v>
      </c>
      <c r="T21" s="15">
        <f t="shared" si="13"/>
        <v>0</v>
      </c>
      <c r="U21" s="15">
        <f t="shared" si="13"/>
        <v>0</v>
      </c>
      <c r="V21" s="15">
        <f t="shared" si="13"/>
        <v>0</v>
      </c>
      <c r="W21" s="15">
        <f t="shared" si="13"/>
        <v>0</v>
      </c>
      <c r="X21" s="15">
        <f t="shared" si="13"/>
        <v>0</v>
      </c>
      <c r="Y21" s="15">
        <f t="shared" si="13"/>
        <v>0</v>
      </c>
      <c r="Z21" s="15">
        <f t="shared" si="13"/>
        <v>0</v>
      </c>
      <c r="AA21" s="15">
        <f t="shared" si="13"/>
        <v>0</v>
      </c>
      <c r="AB21" s="15">
        <f t="shared" si="13"/>
        <v>0</v>
      </c>
      <c r="AC21" s="15">
        <f t="shared" si="13"/>
        <v>0</v>
      </c>
      <c r="AD21" s="15">
        <f t="shared" si="13"/>
        <v>0</v>
      </c>
      <c r="AE21" s="15">
        <f t="shared" si="13"/>
        <v>0</v>
      </c>
      <c r="AF21" s="15">
        <f t="shared" si="13"/>
        <v>0</v>
      </c>
      <c r="AG21" s="15">
        <f t="shared" si="13"/>
        <v>0</v>
      </c>
      <c r="AH21" s="15">
        <f t="shared" si="13"/>
        <v>0</v>
      </c>
      <c r="AI21" s="15">
        <f t="shared" si="13"/>
        <v>0.32523560000000001</v>
      </c>
      <c r="AJ21" s="15">
        <f t="shared" si="13"/>
        <v>0</v>
      </c>
      <c r="AK21" s="15">
        <f t="shared" si="13"/>
        <v>0</v>
      </c>
      <c r="AL21" s="15">
        <f t="shared" si="13"/>
        <v>0</v>
      </c>
      <c r="AM21" s="15">
        <f t="shared" si="13"/>
        <v>0</v>
      </c>
      <c r="AN21" s="15">
        <f t="shared" si="13"/>
        <v>0</v>
      </c>
      <c r="AO21" s="15">
        <f t="shared" si="13"/>
        <v>0</v>
      </c>
      <c r="AP21" s="15">
        <f t="shared" si="13"/>
        <v>0</v>
      </c>
      <c r="AQ21" s="15">
        <f t="shared" si="13"/>
        <v>0</v>
      </c>
      <c r="AR21" s="15">
        <f t="shared" si="13"/>
        <v>3</v>
      </c>
      <c r="AS21" s="15">
        <f t="shared" si="13"/>
        <v>0</v>
      </c>
      <c r="AT21" s="15">
        <f t="shared" si="13"/>
        <v>0</v>
      </c>
      <c r="AU21" s="15">
        <f t="shared" si="13"/>
        <v>0</v>
      </c>
      <c r="AV21" s="15">
        <f t="shared" si="13"/>
        <v>0</v>
      </c>
      <c r="AW21" s="15">
        <f t="shared" si="13"/>
        <v>0</v>
      </c>
      <c r="AX21" s="15">
        <f t="shared" si="13"/>
        <v>0</v>
      </c>
      <c r="AY21" s="15">
        <f t="shared" si="13"/>
        <v>0</v>
      </c>
      <c r="AZ21" s="15">
        <f t="shared" si="13"/>
        <v>0</v>
      </c>
      <c r="BA21" s="15">
        <f t="shared" si="13"/>
        <v>0</v>
      </c>
      <c r="BB21" s="15">
        <f t="shared" si="13"/>
        <v>0</v>
      </c>
    </row>
    <row r="22" spans="1:55" x14ac:dyDescent="0.25">
      <c r="A22" s="12" t="s">
        <v>82</v>
      </c>
      <c r="B22" s="13" t="s">
        <v>81</v>
      </c>
      <c r="C22" s="14" t="s">
        <v>1</v>
      </c>
      <c r="D22" s="1">
        <f>SUM(D23,D42,D71,D74,D76,D77)</f>
        <v>86.323108852480004</v>
      </c>
      <c r="E22" s="15">
        <f>SUM(O22,Y22,AI22,AS22)</f>
        <v>33.136493169999994</v>
      </c>
      <c r="F22" s="15">
        <f>SUM(P22,Z22,AJ22,AT22)</f>
        <v>0.65</v>
      </c>
      <c r="G22" s="15">
        <f t="shared" ref="G22" si="14">SUM(Q22,AA22,AK22,AU22)</f>
        <v>0</v>
      </c>
      <c r="H22" s="15">
        <f>SUM(R22,AB22,AL22,AV22)</f>
        <v>7.7315999999999994</v>
      </c>
      <c r="I22" s="15">
        <f t="shared" si="2"/>
        <v>0</v>
      </c>
      <c r="J22" s="15">
        <f t="shared" si="2"/>
        <v>0.75749999999999995</v>
      </c>
      <c r="K22" s="15">
        <f t="shared" si="2"/>
        <v>4.0590000000000002</v>
      </c>
      <c r="L22" s="15">
        <f>SUM(V22,AF22,AP22,AZ22)</f>
        <v>368</v>
      </c>
      <c r="M22" s="15">
        <f t="shared" ref="M22" si="15">SUM(W22,AG22,AQ22,BA22)</f>
        <v>0</v>
      </c>
      <c r="N22" s="15">
        <f t="shared" ref="N22" si="16">SUM(X22,AH22,AR22,BB22)</f>
        <v>5</v>
      </c>
      <c r="O22" s="1">
        <f>O23+O42+O71+O74+O76+O77</f>
        <v>3.43472051</v>
      </c>
      <c r="P22" s="1">
        <f t="shared" ref="P22:BB22" si="17">P23+P42+P71+P74+P76+P77</f>
        <v>0</v>
      </c>
      <c r="Q22" s="1">
        <f t="shared" si="17"/>
        <v>0</v>
      </c>
      <c r="R22" s="1">
        <f t="shared" si="17"/>
        <v>0.60099999999999998</v>
      </c>
      <c r="S22" s="1">
        <f t="shared" si="17"/>
        <v>0</v>
      </c>
      <c r="T22" s="1">
        <f t="shared" si="17"/>
        <v>0.22900000000000001</v>
      </c>
      <c r="U22" s="1">
        <f t="shared" si="17"/>
        <v>0.44600000000000001</v>
      </c>
      <c r="V22" s="1">
        <f t="shared" si="17"/>
        <v>56</v>
      </c>
      <c r="W22" s="1">
        <f t="shared" si="17"/>
        <v>0</v>
      </c>
      <c r="X22" s="1">
        <f t="shared" si="17"/>
        <v>1</v>
      </c>
      <c r="Y22" s="1">
        <f t="shared" si="17"/>
        <v>2.6664040499999997</v>
      </c>
      <c r="Z22" s="1">
        <f>Z23+Z42+Z71+Z74+Z76+Z77</f>
        <v>0.4</v>
      </c>
      <c r="AA22" s="1">
        <f t="shared" si="17"/>
        <v>0</v>
      </c>
      <c r="AB22" s="1">
        <f t="shared" si="17"/>
        <v>0.34799999999999998</v>
      </c>
      <c r="AC22" s="1">
        <f t="shared" si="17"/>
        <v>0</v>
      </c>
      <c r="AD22" s="1">
        <f t="shared" si="17"/>
        <v>0</v>
      </c>
      <c r="AE22" s="1">
        <f t="shared" si="17"/>
        <v>0.61599999999999999</v>
      </c>
      <c r="AF22" s="1">
        <f t="shared" si="17"/>
        <v>70</v>
      </c>
      <c r="AG22" s="1">
        <f t="shared" si="17"/>
        <v>0</v>
      </c>
      <c r="AH22" s="1">
        <f t="shared" si="17"/>
        <v>0</v>
      </c>
      <c r="AI22" s="1">
        <f t="shared" si="17"/>
        <v>5.4919833699999998</v>
      </c>
      <c r="AJ22" s="1">
        <f t="shared" si="17"/>
        <v>0.25</v>
      </c>
      <c r="AK22" s="1">
        <f t="shared" si="17"/>
        <v>0</v>
      </c>
      <c r="AL22" s="1">
        <f t="shared" si="17"/>
        <v>2.4111000000000002</v>
      </c>
      <c r="AM22" s="1">
        <f t="shared" si="17"/>
        <v>0</v>
      </c>
      <c r="AN22" s="1">
        <f t="shared" si="17"/>
        <v>0</v>
      </c>
      <c r="AO22" s="1">
        <f t="shared" si="17"/>
        <v>1.734</v>
      </c>
      <c r="AP22" s="1">
        <f t="shared" si="17"/>
        <v>107</v>
      </c>
      <c r="AQ22" s="1">
        <f t="shared" si="17"/>
        <v>0</v>
      </c>
      <c r="AR22" s="1">
        <f t="shared" si="17"/>
        <v>3</v>
      </c>
      <c r="AS22" s="1">
        <f t="shared" si="17"/>
        <v>21.543385239999999</v>
      </c>
      <c r="AT22" s="1">
        <f t="shared" si="17"/>
        <v>0</v>
      </c>
      <c r="AU22" s="1">
        <f t="shared" si="17"/>
        <v>0</v>
      </c>
      <c r="AV22" s="1">
        <f t="shared" si="17"/>
        <v>4.3714999999999993</v>
      </c>
      <c r="AW22" s="1">
        <f t="shared" si="17"/>
        <v>0</v>
      </c>
      <c r="AX22" s="1">
        <f t="shared" si="17"/>
        <v>0.52849999999999997</v>
      </c>
      <c r="AY22" s="1">
        <f t="shared" si="17"/>
        <v>1.2630000000000001</v>
      </c>
      <c r="AZ22" s="1">
        <f t="shared" si="17"/>
        <v>135</v>
      </c>
      <c r="BA22" s="1">
        <f t="shared" si="17"/>
        <v>0</v>
      </c>
      <c r="BB22" s="1">
        <f t="shared" si="17"/>
        <v>1</v>
      </c>
    </row>
    <row r="23" spans="1:55" x14ac:dyDescent="0.25">
      <c r="A23" s="12" t="s">
        <v>80</v>
      </c>
      <c r="B23" s="13" t="s">
        <v>79</v>
      </c>
      <c r="C23" s="14" t="s">
        <v>1</v>
      </c>
      <c r="D23" s="1">
        <f t="shared" ref="D23:L23" si="18">SUM(D24,D31,D34,D39)</f>
        <v>0</v>
      </c>
      <c r="E23" s="15">
        <f>SUM(E24,E31,E34,E39)</f>
        <v>19.623764110000003</v>
      </c>
      <c r="F23" s="15">
        <f t="shared" si="18"/>
        <v>0.25</v>
      </c>
      <c r="G23" s="15">
        <f t="shared" si="18"/>
        <v>0</v>
      </c>
      <c r="H23" s="15">
        <f t="shared" si="18"/>
        <v>4.2417000000000007</v>
      </c>
      <c r="I23" s="15">
        <f t="shared" si="18"/>
        <v>0</v>
      </c>
      <c r="J23" s="15">
        <f t="shared" si="18"/>
        <v>0.1961</v>
      </c>
      <c r="K23" s="15">
        <f t="shared" si="18"/>
        <v>3.899</v>
      </c>
      <c r="L23" s="15">
        <f t="shared" si="18"/>
        <v>176</v>
      </c>
      <c r="M23" s="1">
        <f t="shared" ref="M23:Q23" si="19">SUM(M24,M34,M37,M42)</f>
        <v>0</v>
      </c>
      <c r="N23" s="1">
        <f t="shared" si="19"/>
        <v>1</v>
      </c>
      <c r="O23" s="1">
        <f>SUM(O24,O31,O34,O39)</f>
        <v>2.0357438500000002</v>
      </c>
      <c r="P23" s="1">
        <f t="shared" si="19"/>
        <v>0</v>
      </c>
      <c r="Q23" s="1">
        <f t="shared" si="19"/>
        <v>0</v>
      </c>
      <c r="R23" s="1">
        <f>R24</f>
        <v>0.60099999999999998</v>
      </c>
      <c r="S23" s="1">
        <f t="shared" ref="S23:BB23" si="20">S24</f>
        <v>0</v>
      </c>
      <c r="T23" s="1">
        <f t="shared" si="20"/>
        <v>0</v>
      </c>
      <c r="U23" s="1">
        <f t="shared" si="20"/>
        <v>0.44600000000000001</v>
      </c>
      <c r="V23" s="1">
        <f t="shared" si="20"/>
        <v>24</v>
      </c>
      <c r="W23" s="1">
        <f t="shared" si="20"/>
        <v>0</v>
      </c>
      <c r="X23" s="1">
        <f t="shared" si="20"/>
        <v>0</v>
      </c>
      <c r="Y23" s="1">
        <f t="shared" si="20"/>
        <v>1.71760494</v>
      </c>
      <c r="Z23" s="1">
        <f t="shared" si="20"/>
        <v>0</v>
      </c>
      <c r="AA23" s="1">
        <f t="shared" si="20"/>
        <v>0</v>
      </c>
      <c r="AB23" s="1">
        <f t="shared" si="20"/>
        <v>0.34799999999999998</v>
      </c>
      <c r="AC23" s="1">
        <f t="shared" si="20"/>
        <v>0</v>
      </c>
      <c r="AD23" s="1">
        <f t="shared" si="20"/>
        <v>0</v>
      </c>
      <c r="AE23" s="1">
        <f t="shared" si="20"/>
        <v>0.61599999999999999</v>
      </c>
      <c r="AF23" s="1">
        <f t="shared" si="20"/>
        <v>29</v>
      </c>
      <c r="AG23" s="1">
        <f t="shared" si="20"/>
        <v>0</v>
      </c>
      <c r="AH23" s="1">
        <f t="shared" si="20"/>
        <v>0</v>
      </c>
      <c r="AI23" s="1">
        <f t="shared" si="20"/>
        <v>3.3394134200000001</v>
      </c>
      <c r="AJ23" s="1">
        <f t="shared" si="20"/>
        <v>0.25</v>
      </c>
      <c r="AK23" s="1">
        <f t="shared" si="20"/>
        <v>0</v>
      </c>
      <c r="AL23" s="1">
        <f t="shared" si="20"/>
        <v>1.2831000000000001</v>
      </c>
      <c r="AM23" s="1">
        <f t="shared" si="20"/>
        <v>0</v>
      </c>
      <c r="AN23" s="1">
        <f t="shared" si="20"/>
        <v>0</v>
      </c>
      <c r="AO23" s="1">
        <f t="shared" si="20"/>
        <v>1.734</v>
      </c>
      <c r="AP23" s="1">
        <f t="shared" si="20"/>
        <v>65</v>
      </c>
      <c r="AQ23" s="1">
        <f t="shared" si="20"/>
        <v>0</v>
      </c>
      <c r="AR23" s="1">
        <f t="shared" si="20"/>
        <v>0</v>
      </c>
      <c r="AS23" s="1">
        <f t="shared" si="20"/>
        <v>12.5310019</v>
      </c>
      <c r="AT23" s="1">
        <f t="shared" si="20"/>
        <v>0</v>
      </c>
      <c r="AU23" s="1">
        <f t="shared" si="20"/>
        <v>0</v>
      </c>
      <c r="AV23" s="1">
        <f t="shared" si="20"/>
        <v>2.0095999999999998</v>
      </c>
      <c r="AW23" s="1">
        <f t="shared" si="20"/>
        <v>0</v>
      </c>
      <c r="AX23" s="1">
        <f t="shared" si="20"/>
        <v>0.52849999999999997</v>
      </c>
      <c r="AY23" s="1">
        <f t="shared" si="20"/>
        <v>1.2630000000000001</v>
      </c>
      <c r="AZ23" s="1">
        <f t="shared" si="20"/>
        <v>59</v>
      </c>
      <c r="BA23" s="1">
        <f t="shared" si="20"/>
        <v>0</v>
      </c>
      <c r="BB23" s="1">
        <f t="shared" si="20"/>
        <v>0</v>
      </c>
    </row>
    <row r="24" spans="1:55" ht="31.5" x14ac:dyDescent="0.25">
      <c r="A24" s="12" t="s">
        <v>78</v>
      </c>
      <c r="B24" s="13" t="s">
        <v>77</v>
      </c>
      <c r="C24" s="14" t="s">
        <v>1</v>
      </c>
      <c r="D24" s="1">
        <f>SUM(D25:D26)+D27</f>
        <v>0</v>
      </c>
      <c r="E24" s="15">
        <f>SUM(E25:E26)+E27</f>
        <v>19.623764110000003</v>
      </c>
      <c r="F24" s="1">
        <f t="shared" ref="F24:AJ24" si="21">SUM(F25:F26)+F27</f>
        <v>0.25</v>
      </c>
      <c r="G24" s="1">
        <f t="shared" si="21"/>
        <v>0</v>
      </c>
      <c r="H24" s="1">
        <f t="shared" si="21"/>
        <v>4.2417000000000007</v>
      </c>
      <c r="I24" s="1">
        <f t="shared" si="21"/>
        <v>0</v>
      </c>
      <c r="J24" s="1">
        <f t="shared" si="21"/>
        <v>0.1961</v>
      </c>
      <c r="K24" s="1">
        <f t="shared" si="21"/>
        <v>3.899</v>
      </c>
      <c r="L24" s="1">
        <f t="shared" si="21"/>
        <v>176</v>
      </c>
      <c r="M24" s="1">
        <f t="shared" si="21"/>
        <v>0</v>
      </c>
      <c r="N24" s="1">
        <f t="shared" si="21"/>
        <v>0</v>
      </c>
      <c r="O24" s="1">
        <f>SUM(O25:O26)+O27</f>
        <v>2.0357438500000002</v>
      </c>
      <c r="P24" s="1">
        <f t="shared" ref="P24:X24" si="22">SUM(P25:P26)+P27</f>
        <v>0</v>
      </c>
      <c r="Q24" s="1">
        <f t="shared" si="22"/>
        <v>0</v>
      </c>
      <c r="R24" s="1">
        <f t="shared" si="22"/>
        <v>0.60099999999999998</v>
      </c>
      <c r="S24" s="1">
        <f t="shared" ref="S24" si="23">SUM(S25:S26)+S27</f>
        <v>0</v>
      </c>
      <c r="T24" s="1">
        <f t="shared" ref="T24" si="24">SUM(T25:T26)+T27</f>
        <v>0</v>
      </c>
      <c r="U24" s="1">
        <f t="shared" ref="U24" si="25">SUM(U25:U26)+U27</f>
        <v>0.44600000000000001</v>
      </c>
      <c r="V24" s="1">
        <f>SUM(V25:V26)+V27</f>
        <v>24</v>
      </c>
      <c r="W24" s="1">
        <f t="shared" si="22"/>
        <v>0</v>
      </c>
      <c r="X24" s="1">
        <f t="shared" si="22"/>
        <v>0</v>
      </c>
      <c r="Y24" s="1">
        <f>SUM(Y25:Y26)+Y27</f>
        <v>1.71760494</v>
      </c>
      <c r="Z24" s="1">
        <f t="shared" si="21"/>
        <v>0</v>
      </c>
      <c r="AA24" s="1">
        <f t="shared" si="21"/>
        <v>0</v>
      </c>
      <c r="AB24" s="1">
        <f t="shared" si="21"/>
        <v>0.34799999999999998</v>
      </c>
      <c r="AC24" s="1">
        <f t="shared" si="21"/>
        <v>0</v>
      </c>
      <c r="AD24" s="1">
        <f t="shared" si="21"/>
        <v>0</v>
      </c>
      <c r="AE24" s="1">
        <f t="shared" si="21"/>
        <v>0.61599999999999999</v>
      </c>
      <c r="AF24" s="1">
        <f t="shared" si="21"/>
        <v>29</v>
      </c>
      <c r="AG24" s="1">
        <f t="shared" si="21"/>
        <v>0</v>
      </c>
      <c r="AH24" s="1">
        <f t="shared" si="21"/>
        <v>0</v>
      </c>
      <c r="AI24" s="1">
        <f t="shared" si="21"/>
        <v>3.3394134200000001</v>
      </c>
      <c r="AJ24" s="1">
        <f t="shared" si="21"/>
        <v>0.25</v>
      </c>
      <c r="AK24" s="1">
        <f t="shared" ref="AK24:BB24" si="26">SUM(AK25:AK26)+AK27</f>
        <v>0</v>
      </c>
      <c r="AL24" s="1">
        <f t="shared" si="26"/>
        <v>1.2831000000000001</v>
      </c>
      <c r="AM24" s="1">
        <f t="shared" si="26"/>
        <v>0</v>
      </c>
      <c r="AN24" s="1">
        <f t="shared" si="26"/>
        <v>0</v>
      </c>
      <c r="AO24" s="1">
        <f t="shared" si="26"/>
        <v>1.734</v>
      </c>
      <c r="AP24" s="1">
        <f t="shared" si="26"/>
        <v>65</v>
      </c>
      <c r="AQ24" s="1">
        <f t="shared" si="26"/>
        <v>0</v>
      </c>
      <c r="AR24" s="1">
        <f t="shared" si="26"/>
        <v>0</v>
      </c>
      <c r="AS24" s="1">
        <f t="shared" si="26"/>
        <v>12.5310019</v>
      </c>
      <c r="AT24" s="1">
        <f t="shared" si="26"/>
        <v>0</v>
      </c>
      <c r="AU24" s="1">
        <f t="shared" si="26"/>
        <v>0</v>
      </c>
      <c r="AV24" s="1">
        <f t="shared" si="26"/>
        <v>2.0095999999999998</v>
      </c>
      <c r="AW24" s="1">
        <f t="shared" si="26"/>
        <v>0</v>
      </c>
      <c r="AX24" s="1">
        <f t="shared" si="26"/>
        <v>0.52849999999999997</v>
      </c>
      <c r="AY24" s="1">
        <f t="shared" si="26"/>
        <v>1.2630000000000001</v>
      </c>
      <c r="AZ24" s="1">
        <f t="shared" si="26"/>
        <v>59</v>
      </c>
      <c r="BA24" s="1">
        <f t="shared" si="26"/>
        <v>0</v>
      </c>
      <c r="BB24" s="1">
        <f t="shared" si="26"/>
        <v>0</v>
      </c>
    </row>
    <row r="25" spans="1:55" ht="31.5" x14ac:dyDescent="0.25">
      <c r="A25" s="12" t="s">
        <v>76</v>
      </c>
      <c r="B25" s="13" t="s">
        <v>75</v>
      </c>
      <c r="C25" s="14" t="s">
        <v>1</v>
      </c>
      <c r="D25" s="16">
        <v>0</v>
      </c>
      <c r="E25" s="15">
        <f>SUM(O25,Y25,AI25,AS25)</f>
        <v>7.4639974300000009</v>
      </c>
      <c r="F25" s="16">
        <f t="shared" ref="F25:N26" si="27">SUM(P25,Z25,AJ25,AT25)</f>
        <v>0</v>
      </c>
      <c r="G25" s="16">
        <f t="shared" si="27"/>
        <v>0</v>
      </c>
      <c r="H25" s="16">
        <f t="shared" si="27"/>
        <v>2.7126000000000001</v>
      </c>
      <c r="I25" s="16">
        <f t="shared" si="27"/>
        <v>0</v>
      </c>
      <c r="J25" s="16">
        <f t="shared" si="27"/>
        <v>0</v>
      </c>
      <c r="K25" s="16">
        <f t="shared" si="27"/>
        <v>1.2570000000000001</v>
      </c>
      <c r="L25" s="16">
        <f t="shared" si="27"/>
        <v>147</v>
      </c>
      <c r="M25" s="16">
        <f t="shared" si="27"/>
        <v>0</v>
      </c>
      <c r="N25" s="16">
        <f t="shared" si="27"/>
        <v>0</v>
      </c>
      <c r="O25" s="16">
        <v>1.1003629100000001</v>
      </c>
      <c r="P25" s="16">
        <v>0</v>
      </c>
      <c r="Q25" s="16">
        <v>0</v>
      </c>
      <c r="R25" s="16">
        <v>0.46739999999999998</v>
      </c>
      <c r="S25" s="16">
        <v>0</v>
      </c>
      <c r="T25" s="16">
        <v>0</v>
      </c>
      <c r="U25" s="16">
        <v>0.17599999999999999</v>
      </c>
      <c r="V25" s="16">
        <v>21</v>
      </c>
      <c r="W25" s="16">
        <v>0</v>
      </c>
      <c r="X25" s="16">
        <v>0</v>
      </c>
      <c r="Y25" s="15">
        <v>1.11335914</v>
      </c>
      <c r="Z25" s="16">
        <v>0</v>
      </c>
      <c r="AA25" s="16">
        <v>0</v>
      </c>
      <c r="AB25" s="16">
        <v>0.34799999999999998</v>
      </c>
      <c r="AC25" s="16">
        <v>0</v>
      </c>
      <c r="AD25" s="16">
        <v>0</v>
      </c>
      <c r="AE25" s="16">
        <v>0.24199999999999999</v>
      </c>
      <c r="AF25" s="16">
        <v>27</v>
      </c>
      <c r="AG25" s="16">
        <v>0</v>
      </c>
      <c r="AH25" s="16">
        <v>0</v>
      </c>
      <c r="AI25" s="16">
        <v>2.37939722</v>
      </c>
      <c r="AJ25" s="16">
        <v>0</v>
      </c>
      <c r="AK25" s="16">
        <v>0</v>
      </c>
      <c r="AL25" s="16">
        <v>1.0137</v>
      </c>
      <c r="AM25" s="16">
        <v>0</v>
      </c>
      <c r="AN25" s="16">
        <v>0</v>
      </c>
      <c r="AO25" s="16">
        <v>0.45600000000000002</v>
      </c>
      <c r="AP25" s="15">
        <v>48</v>
      </c>
      <c r="AQ25" s="15">
        <v>0</v>
      </c>
      <c r="AR25" s="15">
        <v>0</v>
      </c>
      <c r="AS25" s="3">
        <v>2.8708781600000002</v>
      </c>
      <c r="AT25" s="15">
        <v>0</v>
      </c>
      <c r="AU25" s="15">
        <v>0</v>
      </c>
      <c r="AV25" s="15">
        <v>0.88349999999999995</v>
      </c>
      <c r="AW25" s="15">
        <v>0</v>
      </c>
      <c r="AX25" s="15">
        <v>0</v>
      </c>
      <c r="AY25" s="15">
        <v>0.38300000000000001</v>
      </c>
      <c r="AZ25" s="15">
        <v>51</v>
      </c>
      <c r="BA25" s="15">
        <v>0</v>
      </c>
      <c r="BB25" s="15">
        <v>0</v>
      </c>
    </row>
    <row r="26" spans="1:55" ht="31.5" x14ac:dyDescent="0.25">
      <c r="A26" s="12" t="s">
        <v>74</v>
      </c>
      <c r="B26" s="13" t="s">
        <v>119</v>
      </c>
      <c r="C26" s="14" t="s">
        <v>1</v>
      </c>
      <c r="D26" s="17">
        <v>0</v>
      </c>
      <c r="E26" s="15">
        <f>SUM(O26,Y26,AI26,AS26)</f>
        <v>2.7602435999999999</v>
      </c>
      <c r="F26" s="17">
        <f t="shared" si="27"/>
        <v>0.25</v>
      </c>
      <c r="G26" s="17">
        <f t="shared" si="27"/>
        <v>0</v>
      </c>
      <c r="H26" s="17">
        <f t="shared" si="27"/>
        <v>0.63329999999999997</v>
      </c>
      <c r="I26" s="17">
        <f t="shared" si="27"/>
        <v>0</v>
      </c>
      <c r="J26" s="17">
        <f t="shared" si="27"/>
        <v>0</v>
      </c>
      <c r="K26" s="17">
        <f t="shared" si="27"/>
        <v>1.9180000000000001</v>
      </c>
      <c r="L26" s="17">
        <f t="shared" si="27"/>
        <v>27</v>
      </c>
      <c r="M26" s="17">
        <f t="shared" si="27"/>
        <v>0</v>
      </c>
      <c r="N26" s="17">
        <f t="shared" si="27"/>
        <v>0</v>
      </c>
      <c r="O26" s="17">
        <v>0.93538094000000005</v>
      </c>
      <c r="P26" s="17">
        <v>0</v>
      </c>
      <c r="Q26" s="17">
        <v>0</v>
      </c>
      <c r="R26" s="17">
        <v>0.1336</v>
      </c>
      <c r="S26" s="17">
        <v>0</v>
      </c>
      <c r="T26" s="17">
        <v>0</v>
      </c>
      <c r="U26" s="17">
        <v>0.27</v>
      </c>
      <c r="V26" s="17">
        <v>3</v>
      </c>
      <c r="W26" s="17">
        <v>0</v>
      </c>
      <c r="X26" s="17">
        <v>0</v>
      </c>
      <c r="Y26" s="15">
        <v>4.3554030000000001E-2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0.05</v>
      </c>
      <c r="AF26" s="17">
        <v>1</v>
      </c>
      <c r="AG26" s="17">
        <v>0</v>
      </c>
      <c r="AH26" s="17">
        <v>0</v>
      </c>
      <c r="AI26" s="16">
        <v>0.96001619999999999</v>
      </c>
      <c r="AJ26" s="17">
        <v>0.25</v>
      </c>
      <c r="AK26" s="17">
        <v>0</v>
      </c>
      <c r="AL26" s="17">
        <v>0.26939999999999997</v>
      </c>
      <c r="AM26" s="17">
        <v>0</v>
      </c>
      <c r="AN26" s="17">
        <v>0</v>
      </c>
      <c r="AO26" s="17">
        <v>1.278</v>
      </c>
      <c r="AP26" s="3">
        <v>17</v>
      </c>
      <c r="AQ26" s="3">
        <v>0</v>
      </c>
      <c r="AR26" s="3">
        <v>0</v>
      </c>
      <c r="AS26" s="3">
        <v>0.82129242999999996</v>
      </c>
      <c r="AT26" s="15">
        <v>0</v>
      </c>
      <c r="AU26" s="15">
        <v>0</v>
      </c>
      <c r="AV26" s="15">
        <v>0.2303</v>
      </c>
      <c r="AW26" s="15">
        <v>0</v>
      </c>
      <c r="AX26" s="15">
        <v>0</v>
      </c>
      <c r="AY26" s="15">
        <v>0.32</v>
      </c>
      <c r="AZ26" s="15">
        <v>6</v>
      </c>
      <c r="BA26" s="15">
        <v>0</v>
      </c>
      <c r="BB26" s="15">
        <v>0</v>
      </c>
    </row>
    <row r="27" spans="1:55" ht="31.5" x14ac:dyDescent="0.25">
      <c r="A27" s="12" t="s">
        <v>72</v>
      </c>
      <c r="B27" s="13" t="s">
        <v>73</v>
      </c>
      <c r="C27" s="14" t="s">
        <v>1</v>
      </c>
      <c r="D27" s="3">
        <f>SUM(D28:D29)</f>
        <v>0</v>
      </c>
      <c r="E27" s="3">
        <f>SUM(E28:E30)</f>
        <v>9.3995230799999998</v>
      </c>
      <c r="F27" s="3">
        <f t="shared" ref="F27:BB27" si="28">SUM(F28:F30)</f>
        <v>0</v>
      </c>
      <c r="G27" s="3">
        <f t="shared" si="28"/>
        <v>0</v>
      </c>
      <c r="H27" s="3">
        <f t="shared" si="28"/>
        <v>0.89580000000000004</v>
      </c>
      <c r="I27" s="3">
        <f t="shared" si="28"/>
        <v>0</v>
      </c>
      <c r="J27" s="3">
        <f t="shared" si="28"/>
        <v>0.1961</v>
      </c>
      <c r="K27" s="3">
        <f t="shared" si="28"/>
        <v>0.72399999999999998</v>
      </c>
      <c r="L27" s="3">
        <f t="shared" si="28"/>
        <v>2</v>
      </c>
      <c r="M27" s="3">
        <f t="shared" si="28"/>
        <v>0</v>
      </c>
      <c r="N27" s="3">
        <f t="shared" si="28"/>
        <v>0</v>
      </c>
      <c r="O27" s="3">
        <f t="shared" si="28"/>
        <v>0</v>
      </c>
      <c r="P27" s="3">
        <f t="shared" si="28"/>
        <v>0</v>
      </c>
      <c r="Q27" s="3">
        <f t="shared" si="28"/>
        <v>0</v>
      </c>
      <c r="R27" s="3">
        <f t="shared" si="28"/>
        <v>0</v>
      </c>
      <c r="S27" s="3">
        <f t="shared" si="28"/>
        <v>0</v>
      </c>
      <c r="T27" s="3">
        <f t="shared" si="28"/>
        <v>0</v>
      </c>
      <c r="U27" s="3">
        <f t="shared" si="28"/>
        <v>0</v>
      </c>
      <c r="V27" s="3">
        <f t="shared" si="28"/>
        <v>0</v>
      </c>
      <c r="W27" s="3">
        <f t="shared" si="28"/>
        <v>0</v>
      </c>
      <c r="X27" s="3">
        <f t="shared" si="28"/>
        <v>0</v>
      </c>
      <c r="Y27" s="3">
        <f t="shared" si="28"/>
        <v>0.56069177000000003</v>
      </c>
      <c r="Z27" s="3">
        <f t="shared" si="28"/>
        <v>0</v>
      </c>
      <c r="AA27" s="3">
        <f t="shared" si="28"/>
        <v>0</v>
      </c>
      <c r="AB27" s="3">
        <f t="shared" si="28"/>
        <v>0</v>
      </c>
      <c r="AC27" s="3">
        <f t="shared" si="28"/>
        <v>0</v>
      </c>
      <c r="AD27" s="3">
        <f t="shared" si="28"/>
        <v>0</v>
      </c>
      <c r="AE27" s="3">
        <f t="shared" si="28"/>
        <v>0.32400000000000001</v>
      </c>
      <c r="AF27" s="3">
        <f t="shared" si="28"/>
        <v>1</v>
      </c>
      <c r="AG27" s="3">
        <f t="shared" si="28"/>
        <v>0</v>
      </c>
      <c r="AH27" s="3">
        <f t="shared" si="28"/>
        <v>0</v>
      </c>
      <c r="AI27" s="3">
        <f t="shared" si="28"/>
        <v>0</v>
      </c>
      <c r="AJ27" s="3">
        <f t="shared" si="28"/>
        <v>0</v>
      </c>
      <c r="AK27" s="3">
        <f t="shared" si="28"/>
        <v>0</v>
      </c>
      <c r="AL27" s="3">
        <f t="shared" si="28"/>
        <v>0</v>
      </c>
      <c r="AM27" s="3">
        <f t="shared" si="28"/>
        <v>0</v>
      </c>
      <c r="AN27" s="3">
        <f t="shared" si="28"/>
        <v>0</v>
      </c>
      <c r="AO27" s="3">
        <f t="shared" si="28"/>
        <v>0</v>
      </c>
      <c r="AP27" s="3">
        <f t="shared" si="28"/>
        <v>0</v>
      </c>
      <c r="AQ27" s="3">
        <f t="shared" si="28"/>
        <v>0</v>
      </c>
      <c r="AR27" s="3">
        <f t="shared" si="28"/>
        <v>0</v>
      </c>
      <c r="AS27" s="3">
        <f t="shared" si="28"/>
        <v>8.8388313099999998</v>
      </c>
      <c r="AT27" s="3">
        <f t="shared" si="28"/>
        <v>0</v>
      </c>
      <c r="AU27" s="3">
        <f t="shared" si="28"/>
        <v>0</v>
      </c>
      <c r="AV27" s="3">
        <f t="shared" si="28"/>
        <v>0.89580000000000004</v>
      </c>
      <c r="AW27" s="3">
        <f t="shared" si="28"/>
        <v>0</v>
      </c>
      <c r="AX27" s="3">
        <f t="shared" si="28"/>
        <v>0.52849999999999997</v>
      </c>
      <c r="AY27" s="3">
        <f t="shared" si="28"/>
        <v>0.56000000000000005</v>
      </c>
      <c r="AZ27" s="3">
        <f t="shared" si="28"/>
        <v>2</v>
      </c>
      <c r="BA27" s="3">
        <f t="shared" si="28"/>
        <v>0</v>
      </c>
      <c r="BB27" s="3">
        <f t="shared" si="28"/>
        <v>0</v>
      </c>
      <c r="BC27" s="18"/>
    </row>
    <row r="28" spans="1:55" ht="31.5" x14ac:dyDescent="0.25">
      <c r="A28" s="12" t="s">
        <v>72</v>
      </c>
      <c r="B28" s="13" t="s">
        <v>141</v>
      </c>
      <c r="C28" s="14" t="s">
        <v>142</v>
      </c>
      <c r="D28" s="15" t="s">
        <v>148</v>
      </c>
      <c r="E28" s="15">
        <f t="shared" ref="E28" si="29">SUM(O28,Y28,AI28,AS28)</f>
        <v>0.56069177000000003</v>
      </c>
      <c r="F28" s="15">
        <f t="shared" ref="F28:F29" si="30">SUM(P28,Z28,AJ28,AT28)</f>
        <v>0</v>
      </c>
      <c r="G28" s="15">
        <f t="shared" ref="G28:G29" si="31">SUM(Q28,AA28,AK28,AU28)</f>
        <v>0</v>
      </c>
      <c r="H28" s="15">
        <f t="shared" ref="H28:H29" si="32">SUM(R28,AB28,AL28,AV28)</f>
        <v>0</v>
      </c>
      <c r="I28" s="15">
        <f t="shared" ref="I28:I29" si="33">SUM(S28,AC28,AM28,AW28)</f>
        <v>0</v>
      </c>
      <c r="J28" s="15">
        <f t="shared" ref="J28:J29" si="34">SUM(T28,AD28,AN28,AX28)</f>
        <v>0</v>
      </c>
      <c r="K28" s="15">
        <f t="shared" ref="K28:K29" si="35">SUM(U28,AE28,AO28,AY28)</f>
        <v>0.32400000000000001</v>
      </c>
      <c r="L28" s="15">
        <f t="shared" ref="L28:L29" si="36">SUM(V28,AF28,AP28,AZ28)</f>
        <v>1</v>
      </c>
      <c r="M28" s="15">
        <f t="shared" ref="M28:M29" si="37">SUM(W28,AG28,AQ28,BA28)</f>
        <v>0</v>
      </c>
      <c r="N28" s="15">
        <f t="shared" ref="N28:N29" si="38">SUM(X28,AH28,AR28,BB28)</f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15">
        <v>0.56069177000000003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0.32400000000000001</v>
      </c>
      <c r="AF28" s="3">
        <v>1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18"/>
    </row>
    <row r="29" spans="1:55" ht="63" x14ac:dyDescent="0.25">
      <c r="A29" s="12" t="s">
        <v>72</v>
      </c>
      <c r="B29" s="13" t="s">
        <v>143</v>
      </c>
      <c r="C29" s="14" t="s">
        <v>144</v>
      </c>
      <c r="D29" s="17" t="s">
        <v>148</v>
      </c>
      <c r="E29" s="15">
        <f>SUM(O29,Y29,AI29,AS29)</f>
        <v>5.7923422000000002</v>
      </c>
      <c r="F29" s="17">
        <f t="shared" si="30"/>
        <v>0</v>
      </c>
      <c r="G29" s="17">
        <f t="shared" si="31"/>
        <v>0</v>
      </c>
      <c r="H29" s="17">
        <f t="shared" si="32"/>
        <v>0.89580000000000004</v>
      </c>
      <c r="I29" s="17">
        <f t="shared" si="33"/>
        <v>0</v>
      </c>
      <c r="J29" s="17">
        <f t="shared" si="34"/>
        <v>0.1961</v>
      </c>
      <c r="K29" s="17">
        <f t="shared" si="35"/>
        <v>0.4</v>
      </c>
      <c r="L29" s="17">
        <f t="shared" si="36"/>
        <v>1</v>
      </c>
      <c r="M29" s="17">
        <f t="shared" si="37"/>
        <v>0</v>
      </c>
      <c r="N29" s="17">
        <f t="shared" si="38"/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5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3">
        <v>5.7923422000000002</v>
      </c>
      <c r="AT29" s="15">
        <v>0</v>
      </c>
      <c r="AU29" s="15">
        <v>0</v>
      </c>
      <c r="AV29" s="15">
        <v>0.89580000000000004</v>
      </c>
      <c r="AW29" s="15">
        <v>0</v>
      </c>
      <c r="AX29" s="15">
        <v>0.1961</v>
      </c>
      <c r="AY29" s="15">
        <v>0.4</v>
      </c>
      <c r="AZ29" s="15">
        <v>1</v>
      </c>
      <c r="BA29" s="15">
        <v>0</v>
      </c>
      <c r="BB29" s="15">
        <v>0</v>
      </c>
    </row>
    <row r="30" spans="1:55" ht="75" customHeight="1" x14ac:dyDescent="0.25">
      <c r="A30" s="12" t="s">
        <v>72</v>
      </c>
      <c r="B30" s="13" t="s">
        <v>156</v>
      </c>
      <c r="C30" s="14" t="s">
        <v>149</v>
      </c>
      <c r="D30" s="17" t="s">
        <v>148</v>
      </c>
      <c r="E30" s="15">
        <f>SUM(O30,Y30,AI30,AS30)</f>
        <v>3.04648911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5">
        <v>0</v>
      </c>
      <c r="AQ30" s="15">
        <v>0</v>
      </c>
      <c r="AR30" s="15">
        <v>0</v>
      </c>
      <c r="AS30" s="15">
        <v>3.04648911</v>
      </c>
      <c r="AT30" s="15">
        <v>0</v>
      </c>
      <c r="AU30" s="15">
        <v>0</v>
      </c>
      <c r="AV30" s="15">
        <v>0</v>
      </c>
      <c r="AW30" s="15">
        <v>0</v>
      </c>
      <c r="AX30" s="15">
        <v>0.33239999999999997</v>
      </c>
      <c r="AY30" s="15">
        <v>0.16</v>
      </c>
      <c r="AZ30" s="15">
        <v>1</v>
      </c>
      <c r="BA30" s="15">
        <v>0</v>
      </c>
      <c r="BB30" s="15">
        <v>0</v>
      </c>
    </row>
    <row r="31" spans="1:55" x14ac:dyDescent="0.25">
      <c r="A31" s="19" t="s">
        <v>71</v>
      </c>
      <c r="B31" s="20" t="s">
        <v>70</v>
      </c>
      <c r="C31" s="21" t="s">
        <v>1</v>
      </c>
      <c r="D31" s="3">
        <v>0</v>
      </c>
      <c r="E31" s="15">
        <f t="shared" ref="E31:N31" si="39">SUM(O31,Y31,AI31,AS31)</f>
        <v>0</v>
      </c>
      <c r="F31" s="3">
        <f t="shared" si="39"/>
        <v>0</v>
      </c>
      <c r="G31" s="3">
        <f t="shared" si="39"/>
        <v>0</v>
      </c>
      <c r="H31" s="3">
        <f t="shared" si="39"/>
        <v>0</v>
      </c>
      <c r="I31" s="3">
        <f t="shared" si="39"/>
        <v>0</v>
      </c>
      <c r="J31" s="3">
        <f t="shared" si="39"/>
        <v>0</v>
      </c>
      <c r="K31" s="3">
        <f t="shared" si="39"/>
        <v>0</v>
      </c>
      <c r="L31" s="3">
        <f t="shared" si="39"/>
        <v>0</v>
      </c>
      <c r="M31" s="3">
        <f t="shared" si="39"/>
        <v>0</v>
      </c>
      <c r="N31" s="3">
        <f t="shared" si="39"/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18"/>
    </row>
    <row r="32" spans="1:55" ht="31.5" x14ac:dyDescent="0.25">
      <c r="A32" s="12" t="s">
        <v>69</v>
      </c>
      <c r="B32" s="13" t="s">
        <v>68</v>
      </c>
      <c r="C32" s="14" t="s">
        <v>1</v>
      </c>
      <c r="D32" s="3">
        <v>0</v>
      </c>
      <c r="E32" s="15">
        <f>SUM(O32,Y32,AI32,AS32)</f>
        <v>0</v>
      </c>
      <c r="F32" s="3">
        <v>0</v>
      </c>
      <c r="G32" s="3">
        <f>SUM(Q32,AA32,AK32,AU32)</f>
        <v>0</v>
      </c>
      <c r="H32" s="3">
        <v>0</v>
      </c>
      <c r="I32" s="3">
        <f t="shared" ref="I32:N33" si="40">SUM(S32,AC32,AM32,AW32)</f>
        <v>0</v>
      </c>
      <c r="J32" s="3">
        <f t="shared" si="40"/>
        <v>0</v>
      </c>
      <c r="K32" s="3">
        <f t="shared" si="40"/>
        <v>0</v>
      </c>
      <c r="L32" s="3">
        <f t="shared" si="40"/>
        <v>0</v>
      </c>
      <c r="M32" s="3">
        <f t="shared" si="40"/>
        <v>0</v>
      </c>
      <c r="N32" s="3">
        <f t="shared" si="40"/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22"/>
    </row>
    <row r="33" spans="1:55" ht="31.5" x14ac:dyDescent="0.25">
      <c r="A33" s="12" t="s">
        <v>67</v>
      </c>
      <c r="B33" s="13" t="s">
        <v>66</v>
      </c>
      <c r="C33" s="14" t="s">
        <v>1</v>
      </c>
      <c r="D33" s="3">
        <v>0</v>
      </c>
      <c r="E33" s="15">
        <f>SUM(O33,Y33,AI33,AS33)</f>
        <v>0</v>
      </c>
      <c r="F33" s="3">
        <v>0</v>
      </c>
      <c r="G33" s="3">
        <f>SUM(Q33,AA33,AK33,AU33)</f>
        <v>0</v>
      </c>
      <c r="H33" s="3">
        <v>0</v>
      </c>
      <c r="I33" s="3">
        <f t="shared" si="40"/>
        <v>0</v>
      </c>
      <c r="J33" s="3">
        <f t="shared" si="40"/>
        <v>0</v>
      </c>
      <c r="K33" s="3">
        <f t="shared" si="40"/>
        <v>0</v>
      </c>
      <c r="L33" s="3">
        <f t="shared" si="40"/>
        <v>0</v>
      </c>
      <c r="M33" s="3">
        <f t="shared" si="40"/>
        <v>0</v>
      </c>
      <c r="N33" s="3">
        <f t="shared" si="40"/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18"/>
    </row>
    <row r="34" spans="1:55" ht="31.5" x14ac:dyDescent="0.25">
      <c r="A34" s="19" t="s">
        <v>65</v>
      </c>
      <c r="B34" s="20" t="s">
        <v>64</v>
      </c>
      <c r="C34" s="21" t="s">
        <v>1</v>
      </c>
      <c r="D34" s="3">
        <f t="shared" ref="D34" si="41">SUM(D35,D36)</f>
        <v>0</v>
      </c>
      <c r="E34" s="15">
        <f t="shared" ref="E34:AI34" si="42">SUM(E35,E36)</f>
        <v>0</v>
      </c>
      <c r="F34" s="3">
        <f t="shared" si="42"/>
        <v>0</v>
      </c>
      <c r="G34" s="3">
        <f t="shared" si="42"/>
        <v>0</v>
      </c>
      <c r="H34" s="3">
        <f t="shared" si="42"/>
        <v>0</v>
      </c>
      <c r="I34" s="3">
        <f t="shared" si="42"/>
        <v>0</v>
      </c>
      <c r="J34" s="3">
        <f t="shared" si="42"/>
        <v>0</v>
      </c>
      <c r="K34" s="3">
        <f t="shared" si="42"/>
        <v>0</v>
      </c>
      <c r="L34" s="3">
        <f t="shared" si="42"/>
        <v>0</v>
      </c>
      <c r="M34" s="3">
        <f t="shared" si="42"/>
        <v>0</v>
      </c>
      <c r="N34" s="3">
        <f t="shared" si="42"/>
        <v>0</v>
      </c>
      <c r="O34" s="3">
        <f t="shared" si="42"/>
        <v>0</v>
      </c>
      <c r="P34" s="3">
        <f t="shared" si="42"/>
        <v>0</v>
      </c>
      <c r="Q34" s="3">
        <f t="shared" si="42"/>
        <v>0</v>
      </c>
      <c r="R34" s="3">
        <f t="shared" si="42"/>
        <v>0</v>
      </c>
      <c r="S34" s="3">
        <f t="shared" si="42"/>
        <v>0</v>
      </c>
      <c r="T34" s="3">
        <f t="shared" si="42"/>
        <v>0</v>
      </c>
      <c r="U34" s="3">
        <f t="shared" si="42"/>
        <v>0</v>
      </c>
      <c r="V34" s="3">
        <f t="shared" si="42"/>
        <v>0</v>
      </c>
      <c r="W34" s="3">
        <f t="shared" si="42"/>
        <v>0</v>
      </c>
      <c r="X34" s="3">
        <f t="shared" si="42"/>
        <v>0</v>
      </c>
      <c r="Y34" s="3">
        <f t="shared" si="42"/>
        <v>0</v>
      </c>
      <c r="Z34" s="3">
        <f t="shared" si="42"/>
        <v>0</v>
      </c>
      <c r="AA34" s="3">
        <f t="shared" si="42"/>
        <v>0</v>
      </c>
      <c r="AB34" s="3">
        <f t="shared" si="42"/>
        <v>0</v>
      </c>
      <c r="AC34" s="3">
        <f t="shared" si="42"/>
        <v>0</v>
      </c>
      <c r="AD34" s="3">
        <f t="shared" si="42"/>
        <v>0</v>
      </c>
      <c r="AE34" s="3">
        <f t="shared" si="42"/>
        <v>0</v>
      </c>
      <c r="AF34" s="3">
        <f t="shared" si="42"/>
        <v>0</v>
      </c>
      <c r="AG34" s="3">
        <f t="shared" si="42"/>
        <v>0</v>
      </c>
      <c r="AH34" s="3">
        <f t="shared" si="42"/>
        <v>0</v>
      </c>
      <c r="AI34" s="3">
        <f t="shared" si="42"/>
        <v>0</v>
      </c>
      <c r="AJ34" s="3">
        <f t="shared" ref="AJ34:BB34" si="43">SUM(AJ35,AJ36)</f>
        <v>0</v>
      </c>
      <c r="AK34" s="3">
        <f t="shared" si="43"/>
        <v>0</v>
      </c>
      <c r="AL34" s="3">
        <f t="shared" si="43"/>
        <v>0</v>
      </c>
      <c r="AM34" s="3">
        <f t="shared" si="43"/>
        <v>0</v>
      </c>
      <c r="AN34" s="3">
        <f t="shared" si="43"/>
        <v>0</v>
      </c>
      <c r="AO34" s="3">
        <f t="shared" si="43"/>
        <v>0</v>
      </c>
      <c r="AP34" s="3">
        <f t="shared" si="43"/>
        <v>0</v>
      </c>
      <c r="AQ34" s="3">
        <f t="shared" si="43"/>
        <v>0</v>
      </c>
      <c r="AR34" s="3">
        <f t="shared" si="43"/>
        <v>0</v>
      </c>
      <c r="AS34" s="3">
        <f t="shared" si="43"/>
        <v>0</v>
      </c>
      <c r="AT34" s="3">
        <f t="shared" si="43"/>
        <v>0</v>
      </c>
      <c r="AU34" s="3">
        <f t="shared" si="43"/>
        <v>0</v>
      </c>
      <c r="AV34" s="3">
        <f t="shared" si="43"/>
        <v>0</v>
      </c>
      <c r="AW34" s="3">
        <f t="shared" si="43"/>
        <v>0</v>
      </c>
      <c r="AX34" s="3">
        <f t="shared" si="43"/>
        <v>0</v>
      </c>
      <c r="AY34" s="3">
        <f t="shared" si="43"/>
        <v>0</v>
      </c>
      <c r="AZ34" s="3">
        <f t="shared" si="43"/>
        <v>0</v>
      </c>
      <c r="BA34" s="3">
        <f t="shared" si="43"/>
        <v>0</v>
      </c>
      <c r="BB34" s="3">
        <f t="shared" si="43"/>
        <v>0</v>
      </c>
    </row>
    <row r="35" spans="1:55" x14ac:dyDescent="0.25">
      <c r="A35" s="14" t="s">
        <v>60</v>
      </c>
      <c r="B35" s="13" t="s">
        <v>63</v>
      </c>
      <c r="C35" s="14" t="s">
        <v>1</v>
      </c>
      <c r="D35" s="1">
        <v>0</v>
      </c>
      <c r="E35" s="15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</row>
    <row r="36" spans="1:55" ht="47.25" x14ac:dyDescent="0.25">
      <c r="A36" s="14" t="s">
        <v>60</v>
      </c>
      <c r="B36" s="13" t="s">
        <v>62</v>
      </c>
      <c r="C36" s="14" t="s">
        <v>1</v>
      </c>
      <c r="D36" s="1">
        <v>0</v>
      </c>
      <c r="E36" s="15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</row>
    <row r="37" spans="1:55" ht="47.25" x14ac:dyDescent="0.25">
      <c r="A37" s="14" t="s">
        <v>60</v>
      </c>
      <c r="B37" s="13" t="s">
        <v>61</v>
      </c>
      <c r="C37" s="14" t="s">
        <v>1</v>
      </c>
      <c r="D37" s="3">
        <v>0</v>
      </c>
      <c r="E37" s="15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</row>
    <row r="38" spans="1:55" ht="47.25" x14ac:dyDescent="0.25">
      <c r="A38" s="14" t="s">
        <v>60</v>
      </c>
      <c r="B38" s="13" t="s">
        <v>59</v>
      </c>
      <c r="C38" s="14" t="s">
        <v>1</v>
      </c>
      <c r="D38" s="15">
        <f t="shared" ref="D38" si="44">SUM(D39,D40,D41)</f>
        <v>0</v>
      </c>
      <c r="E38" s="15">
        <f t="shared" ref="E38:AI38" si="45">SUM(E39,E40,E41)</f>
        <v>0</v>
      </c>
      <c r="F38" s="15">
        <f t="shared" si="45"/>
        <v>0</v>
      </c>
      <c r="G38" s="15">
        <f t="shared" si="45"/>
        <v>0</v>
      </c>
      <c r="H38" s="15">
        <f t="shared" si="45"/>
        <v>0</v>
      </c>
      <c r="I38" s="15">
        <f t="shared" si="45"/>
        <v>0</v>
      </c>
      <c r="J38" s="15">
        <f t="shared" si="45"/>
        <v>0</v>
      </c>
      <c r="K38" s="15">
        <f t="shared" si="45"/>
        <v>0</v>
      </c>
      <c r="L38" s="15">
        <f t="shared" si="45"/>
        <v>0</v>
      </c>
      <c r="M38" s="15">
        <f t="shared" si="45"/>
        <v>0</v>
      </c>
      <c r="N38" s="15">
        <f t="shared" si="45"/>
        <v>0</v>
      </c>
      <c r="O38" s="15">
        <f t="shared" si="45"/>
        <v>0</v>
      </c>
      <c r="P38" s="15">
        <f t="shared" si="45"/>
        <v>0</v>
      </c>
      <c r="Q38" s="15">
        <f t="shared" si="45"/>
        <v>0</v>
      </c>
      <c r="R38" s="15">
        <f t="shared" si="45"/>
        <v>0</v>
      </c>
      <c r="S38" s="15">
        <f t="shared" si="45"/>
        <v>0</v>
      </c>
      <c r="T38" s="15">
        <f t="shared" si="45"/>
        <v>0</v>
      </c>
      <c r="U38" s="15">
        <f t="shared" si="45"/>
        <v>0</v>
      </c>
      <c r="V38" s="15">
        <f t="shared" si="45"/>
        <v>0</v>
      </c>
      <c r="W38" s="15">
        <f t="shared" si="45"/>
        <v>0</v>
      </c>
      <c r="X38" s="15">
        <f t="shared" si="45"/>
        <v>0</v>
      </c>
      <c r="Y38" s="15">
        <f t="shared" si="45"/>
        <v>0</v>
      </c>
      <c r="Z38" s="15">
        <f t="shared" si="45"/>
        <v>0</v>
      </c>
      <c r="AA38" s="15">
        <f t="shared" si="45"/>
        <v>0</v>
      </c>
      <c r="AB38" s="15">
        <f t="shared" si="45"/>
        <v>0</v>
      </c>
      <c r="AC38" s="15">
        <f t="shared" si="45"/>
        <v>0</v>
      </c>
      <c r="AD38" s="15">
        <f t="shared" si="45"/>
        <v>0</v>
      </c>
      <c r="AE38" s="15">
        <f t="shared" si="45"/>
        <v>0</v>
      </c>
      <c r="AF38" s="15">
        <f t="shared" si="45"/>
        <v>0</v>
      </c>
      <c r="AG38" s="15">
        <f t="shared" si="45"/>
        <v>0</v>
      </c>
      <c r="AH38" s="15">
        <f t="shared" si="45"/>
        <v>0</v>
      </c>
      <c r="AI38" s="15">
        <f t="shared" si="45"/>
        <v>0</v>
      </c>
      <c r="AJ38" s="15">
        <f t="shared" ref="AJ38:BB38" si="46">SUM(AJ39,AJ40,AJ41)</f>
        <v>0</v>
      </c>
      <c r="AK38" s="15">
        <f t="shared" si="46"/>
        <v>0</v>
      </c>
      <c r="AL38" s="15">
        <f t="shared" si="46"/>
        <v>0</v>
      </c>
      <c r="AM38" s="15">
        <f t="shared" si="46"/>
        <v>0</v>
      </c>
      <c r="AN38" s="15">
        <f t="shared" si="46"/>
        <v>0</v>
      </c>
      <c r="AO38" s="15">
        <f t="shared" si="46"/>
        <v>0</v>
      </c>
      <c r="AP38" s="15">
        <f t="shared" si="46"/>
        <v>0</v>
      </c>
      <c r="AQ38" s="15">
        <f t="shared" si="46"/>
        <v>0</v>
      </c>
      <c r="AR38" s="15">
        <f t="shared" si="46"/>
        <v>0</v>
      </c>
      <c r="AS38" s="15">
        <f t="shared" si="46"/>
        <v>0</v>
      </c>
      <c r="AT38" s="15">
        <f t="shared" si="46"/>
        <v>0</v>
      </c>
      <c r="AU38" s="15">
        <f t="shared" si="46"/>
        <v>0</v>
      </c>
      <c r="AV38" s="15">
        <f t="shared" si="46"/>
        <v>0</v>
      </c>
      <c r="AW38" s="15">
        <f t="shared" si="46"/>
        <v>0</v>
      </c>
      <c r="AX38" s="15">
        <f t="shared" si="46"/>
        <v>0</v>
      </c>
      <c r="AY38" s="15">
        <f t="shared" si="46"/>
        <v>0</v>
      </c>
      <c r="AZ38" s="15">
        <f t="shared" si="46"/>
        <v>0</v>
      </c>
      <c r="BA38" s="15">
        <f t="shared" si="46"/>
        <v>0</v>
      </c>
      <c r="BB38" s="15">
        <f t="shared" si="46"/>
        <v>0</v>
      </c>
    </row>
    <row r="39" spans="1:55" ht="47.25" x14ac:dyDescent="0.25">
      <c r="A39" s="12" t="s">
        <v>58</v>
      </c>
      <c r="B39" s="13" t="s">
        <v>57</v>
      </c>
      <c r="C39" s="14" t="s">
        <v>1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15">
        <v>0</v>
      </c>
      <c r="AW39" s="15">
        <v>0</v>
      </c>
      <c r="AX39" s="15">
        <v>0</v>
      </c>
      <c r="AY39" s="15">
        <v>0</v>
      </c>
      <c r="AZ39" s="15">
        <v>0</v>
      </c>
      <c r="BA39" s="15">
        <v>0</v>
      </c>
      <c r="BB39" s="15">
        <v>0</v>
      </c>
    </row>
    <row r="40" spans="1:55" ht="31.5" x14ac:dyDescent="0.25">
      <c r="A40" s="12" t="s">
        <v>56</v>
      </c>
      <c r="B40" s="13" t="s">
        <v>55</v>
      </c>
      <c r="C40" s="14" t="s">
        <v>1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5">
        <v>0</v>
      </c>
      <c r="BA40" s="15">
        <v>0</v>
      </c>
      <c r="BB40" s="15">
        <v>0</v>
      </c>
    </row>
    <row r="41" spans="1:55" ht="31.5" x14ac:dyDescent="0.25">
      <c r="A41" s="12" t="s">
        <v>53</v>
      </c>
      <c r="B41" s="13" t="s">
        <v>54</v>
      </c>
      <c r="C41" s="14" t="s">
        <v>1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5">
        <v>0</v>
      </c>
      <c r="BA41" s="15">
        <v>0</v>
      </c>
      <c r="BB41" s="15">
        <v>0</v>
      </c>
    </row>
    <row r="42" spans="1:55" x14ac:dyDescent="0.25">
      <c r="A42" s="19" t="s">
        <v>52</v>
      </c>
      <c r="B42" s="20" t="s">
        <v>51</v>
      </c>
      <c r="C42" s="21" t="s">
        <v>1</v>
      </c>
      <c r="D42" s="1">
        <f>D43+D51+D56+D68</f>
        <v>86.323108852480004</v>
      </c>
      <c r="E42" s="15">
        <f>SUM(E43,E51,E56)</f>
        <v>5.2708602399999993</v>
      </c>
      <c r="F42" s="15">
        <f t="shared" ref="F42:BB42" si="47">SUM(F43,F51,F56)</f>
        <v>0.4</v>
      </c>
      <c r="G42" s="15">
        <f t="shared" si="47"/>
        <v>0</v>
      </c>
      <c r="H42" s="15">
        <f t="shared" si="47"/>
        <v>1.1279999999999999</v>
      </c>
      <c r="I42" s="15">
        <f t="shared" si="47"/>
        <v>0</v>
      </c>
      <c r="J42" s="15">
        <f t="shared" si="47"/>
        <v>0.22900000000000001</v>
      </c>
      <c r="K42" s="15">
        <f t="shared" si="47"/>
        <v>0</v>
      </c>
      <c r="L42" s="15">
        <f t="shared" si="47"/>
        <v>191</v>
      </c>
      <c r="M42" s="15">
        <f t="shared" si="47"/>
        <v>0</v>
      </c>
      <c r="N42" s="15">
        <f t="shared" si="47"/>
        <v>1</v>
      </c>
      <c r="O42" s="15">
        <f t="shared" si="47"/>
        <v>1.39897666</v>
      </c>
      <c r="P42" s="15">
        <f t="shared" si="47"/>
        <v>0</v>
      </c>
      <c r="Q42" s="15">
        <f t="shared" si="47"/>
        <v>0</v>
      </c>
      <c r="R42" s="15">
        <f t="shared" si="47"/>
        <v>0</v>
      </c>
      <c r="S42" s="15">
        <f t="shared" si="47"/>
        <v>0</v>
      </c>
      <c r="T42" s="15">
        <f t="shared" si="47"/>
        <v>0.22900000000000001</v>
      </c>
      <c r="U42" s="15">
        <f t="shared" si="47"/>
        <v>0</v>
      </c>
      <c r="V42" s="15">
        <f t="shared" si="47"/>
        <v>32</v>
      </c>
      <c r="W42" s="15">
        <f t="shared" si="47"/>
        <v>0</v>
      </c>
      <c r="X42" s="15">
        <f t="shared" si="47"/>
        <v>1</v>
      </c>
      <c r="Y42" s="15">
        <f t="shared" si="47"/>
        <v>0.94879910999999995</v>
      </c>
      <c r="Z42" s="15">
        <f t="shared" si="47"/>
        <v>0.4</v>
      </c>
      <c r="AA42" s="15">
        <f t="shared" si="47"/>
        <v>0</v>
      </c>
      <c r="AB42" s="15">
        <f t="shared" si="47"/>
        <v>0</v>
      </c>
      <c r="AC42" s="15">
        <f t="shared" si="47"/>
        <v>0</v>
      </c>
      <c r="AD42" s="15">
        <f t="shared" si="47"/>
        <v>0</v>
      </c>
      <c r="AE42" s="15">
        <f t="shared" si="47"/>
        <v>0</v>
      </c>
      <c r="AF42" s="15">
        <f t="shared" si="47"/>
        <v>41</v>
      </c>
      <c r="AG42" s="15">
        <f t="shared" si="47"/>
        <v>0</v>
      </c>
      <c r="AH42" s="15">
        <f t="shared" si="47"/>
        <v>0</v>
      </c>
      <c r="AI42" s="15">
        <f t="shared" si="47"/>
        <v>1.8273343499999999</v>
      </c>
      <c r="AJ42" s="15">
        <f t="shared" si="47"/>
        <v>0</v>
      </c>
      <c r="AK42" s="15">
        <f t="shared" si="47"/>
        <v>0</v>
      </c>
      <c r="AL42" s="15">
        <f t="shared" si="47"/>
        <v>1.1279999999999999</v>
      </c>
      <c r="AM42" s="15">
        <f t="shared" si="47"/>
        <v>0</v>
      </c>
      <c r="AN42" s="15">
        <f t="shared" si="47"/>
        <v>0</v>
      </c>
      <c r="AO42" s="15">
        <f t="shared" si="47"/>
        <v>0</v>
      </c>
      <c r="AP42" s="15">
        <f t="shared" si="47"/>
        <v>42</v>
      </c>
      <c r="AQ42" s="15">
        <f t="shared" si="47"/>
        <v>0</v>
      </c>
      <c r="AR42" s="15">
        <f t="shared" si="47"/>
        <v>0</v>
      </c>
      <c r="AS42" s="15">
        <f>SUM(AS43,AS49,AS56)</f>
        <v>9.0123833399999995</v>
      </c>
      <c r="AT42" s="15">
        <f t="shared" si="47"/>
        <v>0</v>
      </c>
      <c r="AU42" s="15">
        <f t="shared" si="47"/>
        <v>0</v>
      </c>
      <c r="AV42" s="15">
        <f t="shared" si="47"/>
        <v>2.3618999999999999</v>
      </c>
      <c r="AW42" s="15">
        <f t="shared" si="47"/>
        <v>0</v>
      </c>
      <c r="AX42" s="15">
        <f t="shared" si="47"/>
        <v>0</v>
      </c>
      <c r="AY42" s="15">
        <f t="shared" si="47"/>
        <v>0</v>
      </c>
      <c r="AZ42" s="15">
        <f t="shared" si="47"/>
        <v>76</v>
      </c>
      <c r="BA42" s="15">
        <f t="shared" si="47"/>
        <v>0</v>
      </c>
      <c r="BB42" s="15">
        <f t="shared" si="47"/>
        <v>1</v>
      </c>
    </row>
    <row r="43" spans="1:55" ht="31.5" x14ac:dyDescent="0.25">
      <c r="A43" s="12" t="s">
        <v>50</v>
      </c>
      <c r="B43" s="13" t="s">
        <v>49</v>
      </c>
      <c r="C43" s="14" t="s">
        <v>1</v>
      </c>
      <c r="D43" s="1">
        <f>D44</f>
        <v>11.304955932480002</v>
      </c>
      <c r="E43" s="15">
        <f>SUM(E44)</f>
        <v>0.71992031999999995</v>
      </c>
      <c r="F43" s="15">
        <f t="shared" ref="F43:N43" si="48">SUM(F44)</f>
        <v>0.4</v>
      </c>
      <c r="G43" s="15">
        <f t="shared" si="48"/>
        <v>0</v>
      </c>
      <c r="H43" s="15">
        <f t="shared" si="48"/>
        <v>0</v>
      </c>
      <c r="I43" s="15">
        <f t="shared" si="48"/>
        <v>0</v>
      </c>
      <c r="J43" s="15">
        <f t="shared" si="48"/>
        <v>0</v>
      </c>
      <c r="K43" s="15">
        <f t="shared" si="48"/>
        <v>0</v>
      </c>
      <c r="L43" s="15">
        <f t="shared" si="48"/>
        <v>0</v>
      </c>
      <c r="M43" s="15">
        <f t="shared" si="48"/>
        <v>0</v>
      </c>
      <c r="N43" s="15">
        <f t="shared" si="48"/>
        <v>1</v>
      </c>
      <c r="O43" s="15">
        <f t="shared" ref="O43" si="49">SUM(O44)</f>
        <v>0.30980674000000002</v>
      </c>
      <c r="P43" s="15">
        <f t="shared" ref="P43" si="50">SUM(P44)</f>
        <v>0</v>
      </c>
      <c r="Q43" s="15">
        <f t="shared" ref="Q43" si="51">SUM(Q44)</f>
        <v>0</v>
      </c>
      <c r="R43" s="15">
        <f t="shared" ref="R43" si="52">SUM(R44)</f>
        <v>0</v>
      </c>
      <c r="S43" s="15">
        <f t="shared" ref="S43" si="53">SUM(S44)</f>
        <v>0</v>
      </c>
      <c r="T43" s="15">
        <f t="shared" ref="T43" si="54">SUM(T44)</f>
        <v>0</v>
      </c>
      <c r="U43" s="15">
        <f t="shared" ref="U43" si="55">SUM(U44)</f>
        <v>0</v>
      </c>
      <c r="V43" s="15">
        <f t="shared" ref="V43" si="56">SUM(V44)</f>
        <v>0</v>
      </c>
      <c r="W43" s="15">
        <f t="shared" ref="W43" si="57">SUM(W44)</f>
        <v>0</v>
      </c>
      <c r="X43" s="15">
        <f t="shared" ref="X43" si="58">SUM(X44)</f>
        <v>1</v>
      </c>
      <c r="Y43" s="15">
        <f t="shared" ref="Y43" si="59">SUM(Y44)</f>
        <v>0.41011357999999998</v>
      </c>
      <c r="Z43" s="15">
        <f t="shared" ref="Z43" si="60">SUM(Z44)</f>
        <v>0.4</v>
      </c>
      <c r="AA43" s="15">
        <f t="shared" ref="AA43" si="61">SUM(AA44)</f>
        <v>0</v>
      </c>
      <c r="AB43" s="15">
        <f t="shared" ref="AB43" si="62">SUM(AB44)</f>
        <v>0</v>
      </c>
      <c r="AC43" s="15">
        <f t="shared" ref="AC43" si="63">SUM(AC44)</f>
        <v>0</v>
      </c>
      <c r="AD43" s="15">
        <f t="shared" ref="AD43" si="64">SUM(AD44)</f>
        <v>0</v>
      </c>
      <c r="AE43" s="15">
        <f t="shared" ref="AE43" si="65">SUM(AE44)</f>
        <v>0</v>
      </c>
      <c r="AF43" s="15">
        <f t="shared" ref="AF43" si="66">SUM(AF44)</f>
        <v>0</v>
      </c>
      <c r="AG43" s="15">
        <f t="shared" ref="AG43" si="67">SUM(AG44)</f>
        <v>0</v>
      </c>
      <c r="AH43" s="15">
        <f t="shared" ref="AH43" si="68">SUM(AH44)</f>
        <v>0</v>
      </c>
      <c r="AI43" s="15">
        <f t="shared" ref="AI43" si="69">SUM(AI44)</f>
        <v>0</v>
      </c>
      <c r="AJ43" s="15">
        <f t="shared" ref="AJ43" si="70">SUM(AJ44)</f>
        <v>0</v>
      </c>
      <c r="AK43" s="15">
        <f t="shared" ref="AK43" si="71">SUM(AK44)</f>
        <v>0</v>
      </c>
      <c r="AL43" s="15">
        <f t="shared" ref="AL43" si="72">SUM(AL44)</f>
        <v>0</v>
      </c>
      <c r="AM43" s="15">
        <f t="shared" ref="AM43" si="73">SUM(AM44)</f>
        <v>0</v>
      </c>
      <c r="AN43" s="15">
        <f t="shared" ref="AN43" si="74">SUM(AN44)</f>
        <v>0</v>
      </c>
      <c r="AO43" s="15">
        <f t="shared" ref="AO43" si="75">SUM(AO44)</f>
        <v>0</v>
      </c>
      <c r="AP43" s="15">
        <f t="shared" ref="AP43" si="76">SUM(AP44)</f>
        <v>0</v>
      </c>
      <c r="AQ43" s="15">
        <f t="shared" ref="AQ43" si="77">SUM(AQ44)</f>
        <v>0</v>
      </c>
      <c r="AR43" s="15">
        <f t="shared" ref="AR43" si="78">SUM(AR44)</f>
        <v>0</v>
      </c>
      <c r="AS43" s="15">
        <f t="shared" ref="AS43" si="79">SUM(AS44)</f>
        <v>7.3668963699999992</v>
      </c>
      <c r="AT43" s="15">
        <f t="shared" ref="AT43" si="80">SUM(AT44)</f>
        <v>0</v>
      </c>
      <c r="AU43" s="15">
        <f t="shared" ref="AU43" si="81">SUM(AU44)</f>
        <v>0</v>
      </c>
      <c r="AV43" s="15">
        <f t="shared" ref="AV43" si="82">SUM(AV44)</f>
        <v>2.3618999999999999</v>
      </c>
      <c r="AW43" s="15">
        <f t="shared" ref="AW43" si="83">SUM(AW44)</f>
        <v>0</v>
      </c>
      <c r="AX43" s="15">
        <f t="shared" ref="AX43" si="84">SUM(AX44)</f>
        <v>0</v>
      </c>
      <c r="AY43" s="15">
        <f t="shared" ref="AY43" si="85">SUM(AY44)</f>
        <v>0</v>
      </c>
      <c r="AZ43" s="15">
        <f t="shared" ref="AZ43" si="86">SUM(AZ44)</f>
        <v>0</v>
      </c>
      <c r="BA43" s="15">
        <f t="shared" ref="BA43" si="87">SUM(BA44)</f>
        <v>0</v>
      </c>
      <c r="BB43" s="15">
        <f t="shared" ref="BB43" si="88">SUM(BB44)</f>
        <v>1</v>
      </c>
    </row>
    <row r="44" spans="1:55" x14ac:dyDescent="0.25">
      <c r="A44" s="12" t="s">
        <v>47</v>
      </c>
      <c r="B44" s="13" t="s">
        <v>48</v>
      </c>
      <c r="C44" s="14" t="s">
        <v>1</v>
      </c>
      <c r="D44" s="15">
        <f>SUM(D45:D48)</f>
        <v>11.304955932480002</v>
      </c>
      <c r="E44" s="15">
        <f>SUM(E45:E48)</f>
        <v>0.71992031999999995</v>
      </c>
      <c r="F44" s="15">
        <f t="shared" ref="F44:BB44" si="89">SUM(F45:F48)</f>
        <v>0.4</v>
      </c>
      <c r="G44" s="15">
        <f t="shared" si="89"/>
        <v>0</v>
      </c>
      <c r="H44" s="15">
        <f t="shared" si="89"/>
        <v>0</v>
      </c>
      <c r="I44" s="15">
        <f t="shared" si="89"/>
        <v>0</v>
      </c>
      <c r="J44" s="15">
        <f t="shared" si="89"/>
        <v>0</v>
      </c>
      <c r="K44" s="15">
        <f t="shared" si="89"/>
        <v>0</v>
      </c>
      <c r="L44" s="15">
        <f t="shared" si="89"/>
        <v>0</v>
      </c>
      <c r="M44" s="15">
        <f t="shared" si="89"/>
        <v>0</v>
      </c>
      <c r="N44" s="15">
        <f t="shared" si="89"/>
        <v>1</v>
      </c>
      <c r="O44" s="15">
        <f t="shared" si="89"/>
        <v>0.30980674000000002</v>
      </c>
      <c r="P44" s="15">
        <f t="shared" si="89"/>
        <v>0</v>
      </c>
      <c r="Q44" s="15">
        <f t="shared" si="89"/>
        <v>0</v>
      </c>
      <c r="R44" s="15">
        <f t="shared" si="89"/>
        <v>0</v>
      </c>
      <c r="S44" s="15">
        <f t="shared" si="89"/>
        <v>0</v>
      </c>
      <c r="T44" s="15">
        <f t="shared" si="89"/>
        <v>0</v>
      </c>
      <c r="U44" s="15">
        <f t="shared" si="89"/>
        <v>0</v>
      </c>
      <c r="V44" s="15">
        <f t="shared" si="89"/>
        <v>0</v>
      </c>
      <c r="W44" s="15">
        <f t="shared" si="89"/>
        <v>0</v>
      </c>
      <c r="X44" s="15">
        <f t="shared" si="89"/>
        <v>1</v>
      </c>
      <c r="Y44" s="15">
        <f t="shared" si="89"/>
        <v>0.41011357999999998</v>
      </c>
      <c r="Z44" s="15">
        <f t="shared" si="89"/>
        <v>0.4</v>
      </c>
      <c r="AA44" s="15">
        <f t="shared" si="89"/>
        <v>0</v>
      </c>
      <c r="AB44" s="15">
        <f t="shared" si="89"/>
        <v>0</v>
      </c>
      <c r="AC44" s="15">
        <f t="shared" si="89"/>
        <v>0</v>
      </c>
      <c r="AD44" s="15">
        <f t="shared" si="89"/>
        <v>0</v>
      </c>
      <c r="AE44" s="15">
        <f t="shared" si="89"/>
        <v>0</v>
      </c>
      <c r="AF44" s="15">
        <f t="shared" si="89"/>
        <v>0</v>
      </c>
      <c r="AG44" s="15">
        <f t="shared" si="89"/>
        <v>0</v>
      </c>
      <c r="AH44" s="15">
        <f t="shared" si="89"/>
        <v>0</v>
      </c>
      <c r="AI44" s="15">
        <f t="shared" si="89"/>
        <v>0</v>
      </c>
      <c r="AJ44" s="15">
        <f t="shared" si="89"/>
        <v>0</v>
      </c>
      <c r="AK44" s="15">
        <f t="shared" si="89"/>
        <v>0</v>
      </c>
      <c r="AL44" s="15">
        <f t="shared" si="89"/>
        <v>0</v>
      </c>
      <c r="AM44" s="15">
        <f t="shared" si="89"/>
        <v>0</v>
      </c>
      <c r="AN44" s="15">
        <f t="shared" si="89"/>
        <v>0</v>
      </c>
      <c r="AO44" s="15">
        <f t="shared" si="89"/>
        <v>0</v>
      </c>
      <c r="AP44" s="15">
        <f t="shared" si="89"/>
        <v>0</v>
      </c>
      <c r="AQ44" s="15">
        <f t="shared" si="89"/>
        <v>0</v>
      </c>
      <c r="AR44" s="15">
        <f t="shared" si="89"/>
        <v>0</v>
      </c>
      <c r="AS44" s="15">
        <f t="shared" si="89"/>
        <v>7.3668963699999992</v>
      </c>
      <c r="AT44" s="15">
        <f t="shared" si="89"/>
        <v>0</v>
      </c>
      <c r="AU44" s="15">
        <f t="shared" si="89"/>
        <v>0</v>
      </c>
      <c r="AV44" s="15">
        <f t="shared" si="89"/>
        <v>2.3618999999999999</v>
      </c>
      <c r="AW44" s="15">
        <f t="shared" si="89"/>
        <v>0</v>
      </c>
      <c r="AX44" s="15">
        <f t="shared" si="89"/>
        <v>0</v>
      </c>
      <c r="AY44" s="15">
        <f t="shared" si="89"/>
        <v>0</v>
      </c>
      <c r="AZ44" s="15">
        <f t="shared" si="89"/>
        <v>0</v>
      </c>
      <c r="BA44" s="15">
        <f t="shared" si="89"/>
        <v>0</v>
      </c>
      <c r="BB44" s="15">
        <f t="shared" si="89"/>
        <v>1</v>
      </c>
    </row>
    <row r="45" spans="1:55" ht="63" x14ac:dyDescent="0.25">
      <c r="A45" s="28" t="s">
        <v>47</v>
      </c>
      <c r="B45" s="23" t="s">
        <v>121</v>
      </c>
      <c r="C45" s="24" t="s">
        <v>122</v>
      </c>
      <c r="D45" s="15">
        <v>3.5169663599999996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3.5512455799999998</v>
      </c>
      <c r="AT45" s="3">
        <v>0</v>
      </c>
      <c r="AU45" s="3">
        <v>0</v>
      </c>
      <c r="AV45" s="3">
        <v>0.17799999999999999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1</v>
      </c>
    </row>
    <row r="46" spans="1:55" ht="31.5" x14ac:dyDescent="0.25">
      <c r="A46" s="28" t="s">
        <v>47</v>
      </c>
      <c r="B46" s="23" t="s">
        <v>123</v>
      </c>
      <c r="C46" s="24" t="s">
        <v>124</v>
      </c>
      <c r="D46" s="15">
        <v>7.0680692524800008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3.8156507899999998</v>
      </c>
      <c r="AT46" s="3">
        <v>0</v>
      </c>
      <c r="AU46" s="3">
        <v>0</v>
      </c>
      <c r="AV46" s="3">
        <v>2.1839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</row>
    <row r="47" spans="1:55" ht="54.75" customHeight="1" x14ac:dyDescent="0.25">
      <c r="A47" s="12" t="s">
        <v>47</v>
      </c>
      <c r="B47" s="23" t="s">
        <v>120</v>
      </c>
      <c r="C47" s="24" t="s">
        <v>138</v>
      </c>
      <c r="D47" s="15">
        <v>0.30980674000000002</v>
      </c>
      <c r="E47" s="15">
        <f>SUM(O47,Y47,AI47,AS47)</f>
        <v>0.30980674000000002</v>
      </c>
      <c r="F47" s="3">
        <v>0</v>
      </c>
      <c r="G47" s="3">
        <f>SUM(Q47,AA47,AK47,AU47)</f>
        <v>0</v>
      </c>
      <c r="H47" s="3">
        <v>0</v>
      </c>
      <c r="I47" s="3">
        <f t="shared" ref="I47:N49" si="90">SUM(S47,AC47,AM47,AW47)</f>
        <v>0</v>
      </c>
      <c r="J47" s="3">
        <f t="shared" si="90"/>
        <v>0</v>
      </c>
      <c r="K47" s="3">
        <f t="shared" si="90"/>
        <v>0</v>
      </c>
      <c r="L47" s="3">
        <f t="shared" si="90"/>
        <v>0</v>
      </c>
      <c r="M47" s="3">
        <f t="shared" si="90"/>
        <v>0</v>
      </c>
      <c r="N47" s="3">
        <f t="shared" si="90"/>
        <v>1</v>
      </c>
      <c r="O47" s="3">
        <v>0.30980674000000002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1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</row>
    <row r="48" spans="1:55" ht="54.75" customHeight="1" x14ac:dyDescent="0.25">
      <c r="A48" s="12" t="s">
        <v>47</v>
      </c>
      <c r="B48" s="20" t="s">
        <v>145</v>
      </c>
      <c r="C48" s="25" t="s">
        <v>146</v>
      </c>
      <c r="D48" s="26">
        <v>0.41011357999999998</v>
      </c>
      <c r="E48" s="15">
        <f>SUM(O48,Y48,AI48,AS48)</f>
        <v>0.41011357999999998</v>
      </c>
      <c r="F48" s="15">
        <f t="shared" ref="F48:H49" si="91">SUM(P48,Z48,AJ48,AT48)</f>
        <v>0.4</v>
      </c>
      <c r="G48" s="15">
        <f t="shared" si="91"/>
        <v>0</v>
      </c>
      <c r="H48" s="15">
        <f t="shared" si="91"/>
        <v>0</v>
      </c>
      <c r="I48" s="15">
        <f t="shared" si="90"/>
        <v>0</v>
      </c>
      <c r="J48" s="15">
        <f t="shared" si="90"/>
        <v>0</v>
      </c>
      <c r="K48" s="15">
        <f t="shared" si="90"/>
        <v>0</v>
      </c>
      <c r="L48" s="15">
        <f t="shared" si="90"/>
        <v>0</v>
      </c>
      <c r="M48" s="15">
        <f t="shared" si="90"/>
        <v>0</v>
      </c>
      <c r="N48" s="15">
        <f t="shared" si="90"/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0.41011357999999998</v>
      </c>
      <c r="Z48" s="3">
        <v>0.4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</row>
    <row r="49" spans="1:54" ht="31.5" x14ac:dyDescent="0.25">
      <c r="A49" s="19" t="s">
        <v>46</v>
      </c>
      <c r="B49" s="20" t="s">
        <v>45</v>
      </c>
      <c r="C49" s="21" t="s">
        <v>1</v>
      </c>
      <c r="D49" s="3">
        <f t="shared" ref="D49" si="92">SUM(D51,D59,D64,D76)</f>
        <v>51.917191000000003</v>
      </c>
      <c r="E49" s="15">
        <f>SUM(O49,Y49,AI49,AS49)</f>
        <v>0.54973685000000005</v>
      </c>
      <c r="F49" s="15">
        <f t="shared" si="91"/>
        <v>0</v>
      </c>
      <c r="G49" s="15">
        <f t="shared" si="91"/>
        <v>0</v>
      </c>
      <c r="H49" s="15">
        <f t="shared" si="91"/>
        <v>0</v>
      </c>
      <c r="I49" s="15">
        <f t="shared" si="90"/>
        <v>0</v>
      </c>
      <c r="J49" s="15">
        <f t="shared" si="90"/>
        <v>0.22900000000000001</v>
      </c>
      <c r="K49" s="15">
        <f t="shared" si="90"/>
        <v>0</v>
      </c>
      <c r="L49" s="15">
        <f t="shared" si="90"/>
        <v>0</v>
      </c>
      <c r="M49" s="15">
        <f t="shared" si="90"/>
        <v>0</v>
      </c>
      <c r="N49" s="15">
        <f t="shared" si="90"/>
        <v>0</v>
      </c>
      <c r="O49" s="3">
        <v>0</v>
      </c>
      <c r="P49" s="3">
        <f t="shared" ref="P49:Q49" si="93">SUM(P51,M59,P64,P76)</f>
        <v>0</v>
      </c>
      <c r="Q49" s="3">
        <f t="shared" si="93"/>
        <v>0</v>
      </c>
      <c r="R49" s="3">
        <f>SUM(R51,R59,R64,R76)</f>
        <v>0</v>
      </c>
      <c r="S49" s="3">
        <f t="shared" ref="S49:X49" si="94">SUM(S51,S59,S64,S76)</f>
        <v>0</v>
      </c>
      <c r="T49" s="3">
        <f t="shared" si="94"/>
        <v>0.22900000000000001</v>
      </c>
      <c r="U49" s="3">
        <f t="shared" si="94"/>
        <v>0</v>
      </c>
      <c r="V49" s="3">
        <v>0</v>
      </c>
      <c r="W49" s="3">
        <f t="shared" si="94"/>
        <v>0</v>
      </c>
      <c r="X49" s="3">
        <f t="shared" si="94"/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f>AS50</f>
        <v>0.54973685000000005</v>
      </c>
      <c r="AT49" s="3">
        <f t="shared" ref="AT49:BB49" si="95">AT50</f>
        <v>0</v>
      </c>
      <c r="AU49" s="3">
        <f t="shared" si="95"/>
        <v>0</v>
      </c>
      <c r="AV49" s="3">
        <f t="shared" si="95"/>
        <v>0</v>
      </c>
      <c r="AW49" s="3">
        <f t="shared" si="95"/>
        <v>0</v>
      </c>
      <c r="AX49" s="3">
        <f t="shared" si="95"/>
        <v>0</v>
      </c>
      <c r="AY49" s="3">
        <f t="shared" si="95"/>
        <v>0</v>
      </c>
      <c r="AZ49" s="3">
        <f t="shared" si="95"/>
        <v>0</v>
      </c>
      <c r="BA49" s="3">
        <f t="shared" si="95"/>
        <v>0</v>
      </c>
      <c r="BB49" s="3">
        <f t="shared" si="95"/>
        <v>0</v>
      </c>
    </row>
    <row r="50" spans="1:54" ht="47.25" x14ac:dyDescent="0.25">
      <c r="A50" s="19" t="s">
        <v>46</v>
      </c>
      <c r="B50" s="42" t="s">
        <v>162</v>
      </c>
      <c r="C50" s="21" t="s">
        <v>161</v>
      </c>
      <c r="D50" s="3">
        <v>0.54973685000000005</v>
      </c>
      <c r="E50" s="15">
        <f>SUM(O50,Y50,AI50,AS50)</f>
        <v>0.54973685000000005</v>
      </c>
      <c r="F50" s="15">
        <f t="shared" ref="F50" si="96">SUM(P50,Z50,AJ50,AT50)</f>
        <v>0</v>
      </c>
      <c r="G50" s="15">
        <f t="shared" ref="G50" si="97">SUM(Q50,AA50,AK50,AU50)</f>
        <v>0</v>
      </c>
      <c r="H50" s="15">
        <f t="shared" ref="H50" si="98">SUM(R50,AB50,AL50,AV50)</f>
        <v>0</v>
      </c>
      <c r="I50" s="15">
        <f t="shared" ref="I50" si="99">SUM(S50,AC50,AM50,AW50)</f>
        <v>0</v>
      </c>
      <c r="J50" s="15">
        <f t="shared" ref="J50" si="100">SUM(T50,AD50,AN50,AX50)</f>
        <v>0</v>
      </c>
      <c r="K50" s="15">
        <f t="shared" ref="K50" si="101">SUM(U50,AE50,AO50,AY50)</f>
        <v>0</v>
      </c>
      <c r="L50" s="15">
        <f t="shared" ref="L50" si="102">SUM(V50,AF50,AP50,AZ50)</f>
        <v>0</v>
      </c>
      <c r="M50" s="15">
        <f t="shared" ref="M50" si="103">SUM(W50,AG50,AQ50,BA50)</f>
        <v>0</v>
      </c>
      <c r="N50" s="15">
        <f t="shared" ref="N50" si="104">SUM(X50,AH50,AR50,BB50)</f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0</v>
      </c>
      <c r="AS50" s="3">
        <v>0.54973685000000005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</row>
    <row r="51" spans="1:54" ht="31.5" x14ac:dyDescent="0.25">
      <c r="A51" s="19" t="s">
        <v>44</v>
      </c>
      <c r="B51" s="20" t="s">
        <v>43</v>
      </c>
      <c r="C51" s="21" t="s">
        <v>1</v>
      </c>
      <c r="D51" s="1">
        <f>D52+D53</f>
        <v>0</v>
      </c>
      <c r="E51" s="15">
        <f>SUM(E53,)</f>
        <v>1.8665031599999999</v>
      </c>
      <c r="F51" s="15">
        <f t="shared" ref="F51:BB51" si="105">SUM(F53,)</f>
        <v>0</v>
      </c>
      <c r="G51" s="15">
        <f t="shared" si="105"/>
        <v>0</v>
      </c>
      <c r="H51" s="15">
        <f t="shared" si="105"/>
        <v>1.1279999999999999</v>
      </c>
      <c r="I51" s="15">
        <f t="shared" si="105"/>
        <v>0</v>
      </c>
      <c r="J51" s="15">
        <f t="shared" si="105"/>
        <v>0.22900000000000001</v>
      </c>
      <c r="K51" s="15">
        <f t="shared" si="105"/>
        <v>0</v>
      </c>
      <c r="L51" s="15">
        <f t="shared" si="105"/>
        <v>0</v>
      </c>
      <c r="M51" s="15">
        <f t="shared" si="105"/>
        <v>0</v>
      </c>
      <c r="N51" s="15">
        <f t="shared" si="105"/>
        <v>0</v>
      </c>
      <c r="O51" s="15">
        <f t="shared" si="105"/>
        <v>0.64750065000000001</v>
      </c>
      <c r="P51" s="15">
        <f t="shared" si="105"/>
        <v>0</v>
      </c>
      <c r="Q51" s="15">
        <f t="shared" si="105"/>
        <v>0</v>
      </c>
      <c r="R51" s="15">
        <f t="shared" si="105"/>
        <v>0</v>
      </c>
      <c r="S51" s="15">
        <f t="shared" si="105"/>
        <v>0</v>
      </c>
      <c r="T51" s="15">
        <f t="shared" si="105"/>
        <v>0.22900000000000001</v>
      </c>
      <c r="U51" s="15">
        <f t="shared" si="105"/>
        <v>0</v>
      </c>
      <c r="V51" s="15">
        <f t="shared" si="105"/>
        <v>0</v>
      </c>
      <c r="W51" s="15">
        <f t="shared" si="105"/>
        <v>0</v>
      </c>
      <c r="X51" s="15">
        <f t="shared" si="105"/>
        <v>0</v>
      </c>
      <c r="Y51" s="15">
        <f t="shared" si="105"/>
        <v>0</v>
      </c>
      <c r="Z51" s="15">
        <f t="shared" si="105"/>
        <v>0</v>
      </c>
      <c r="AA51" s="15">
        <f t="shared" si="105"/>
        <v>0</v>
      </c>
      <c r="AB51" s="15">
        <f t="shared" si="105"/>
        <v>0</v>
      </c>
      <c r="AC51" s="15">
        <f t="shared" si="105"/>
        <v>0</v>
      </c>
      <c r="AD51" s="15">
        <f t="shared" si="105"/>
        <v>0</v>
      </c>
      <c r="AE51" s="15">
        <f t="shared" si="105"/>
        <v>0</v>
      </c>
      <c r="AF51" s="15">
        <f t="shared" si="105"/>
        <v>0</v>
      </c>
      <c r="AG51" s="15">
        <f t="shared" si="105"/>
        <v>0</v>
      </c>
      <c r="AH51" s="15">
        <f t="shared" si="105"/>
        <v>0</v>
      </c>
      <c r="AI51" s="15">
        <f t="shared" si="105"/>
        <v>1.2190025099999999</v>
      </c>
      <c r="AJ51" s="15">
        <f t="shared" si="105"/>
        <v>0</v>
      </c>
      <c r="AK51" s="15">
        <f t="shared" si="105"/>
        <v>0</v>
      </c>
      <c r="AL51" s="15">
        <f t="shared" si="105"/>
        <v>1.1279999999999999</v>
      </c>
      <c r="AM51" s="15">
        <f t="shared" si="105"/>
        <v>0</v>
      </c>
      <c r="AN51" s="15">
        <f t="shared" si="105"/>
        <v>0</v>
      </c>
      <c r="AO51" s="15">
        <f t="shared" si="105"/>
        <v>0</v>
      </c>
      <c r="AP51" s="15">
        <f t="shared" si="105"/>
        <v>0</v>
      </c>
      <c r="AQ51" s="15">
        <f t="shared" si="105"/>
        <v>0</v>
      </c>
      <c r="AR51" s="15">
        <f t="shared" si="105"/>
        <v>0</v>
      </c>
      <c r="AS51" s="15">
        <f t="shared" si="105"/>
        <v>0</v>
      </c>
      <c r="AT51" s="15">
        <f t="shared" si="105"/>
        <v>0</v>
      </c>
      <c r="AU51" s="15">
        <f t="shared" si="105"/>
        <v>0</v>
      </c>
      <c r="AV51" s="15">
        <f t="shared" si="105"/>
        <v>0</v>
      </c>
      <c r="AW51" s="15">
        <f t="shared" si="105"/>
        <v>0</v>
      </c>
      <c r="AX51" s="15">
        <f t="shared" si="105"/>
        <v>0</v>
      </c>
      <c r="AY51" s="15">
        <f t="shared" si="105"/>
        <v>0</v>
      </c>
      <c r="AZ51" s="15">
        <f t="shared" si="105"/>
        <v>0</v>
      </c>
      <c r="BA51" s="15">
        <f t="shared" si="105"/>
        <v>0</v>
      </c>
      <c r="BB51" s="15">
        <f t="shared" si="105"/>
        <v>0</v>
      </c>
    </row>
    <row r="52" spans="1:54" x14ac:dyDescent="0.25">
      <c r="A52" s="12" t="s">
        <v>41</v>
      </c>
      <c r="B52" s="13" t="s">
        <v>42</v>
      </c>
      <c r="C52" s="14" t="s">
        <v>1</v>
      </c>
      <c r="D52" s="15">
        <f t="shared" ref="D52" si="106">SUM(D53:D53)</f>
        <v>0</v>
      </c>
      <c r="E52" s="15">
        <v>0</v>
      </c>
      <c r="F52" s="15">
        <f t="shared" ref="F52:N52" si="107">SUM(F53:F57)</f>
        <v>0</v>
      </c>
      <c r="G52" s="15">
        <f t="shared" si="107"/>
        <v>0</v>
      </c>
      <c r="H52" s="15">
        <f t="shared" si="107"/>
        <v>1.1279999999999999</v>
      </c>
      <c r="I52" s="15">
        <f t="shared" si="107"/>
        <v>0</v>
      </c>
      <c r="J52" s="15">
        <f t="shared" si="107"/>
        <v>0.45800000000000002</v>
      </c>
      <c r="K52" s="15">
        <f t="shared" si="107"/>
        <v>0</v>
      </c>
      <c r="L52" s="15">
        <v>0</v>
      </c>
      <c r="M52" s="15">
        <f t="shared" si="107"/>
        <v>0</v>
      </c>
      <c r="N52" s="15">
        <f t="shared" si="107"/>
        <v>0</v>
      </c>
      <c r="O52" s="15">
        <v>0</v>
      </c>
      <c r="P52" s="15">
        <f t="shared" ref="P52:AR52" si="108">SUM(P53:P53)</f>
        <v>0</v>
      </c>
      <c r="Q52" s="15">
        <f t="shared" si="108"/>
        <v>0</v>
      </c>
      <c r="R52" s="15">
        <f t="shared" si="108"/>
        <v>0</v>
      </c>
      <c r="S52" s="15">
        <f t="shared" si="108"/>
        <v>0</v>
      </c>
      <c r="T52" s="15">
        <f t="shared" si="108"/>
        <v>0.22900000000000001</v>
      </c>
      <c r="U52" s="15">
        <f t="shared" si="108"/>
        <v>0</v>
      </c>
      <c r="V52" s="15">
        <f t="shared" si="108"/>
        <v>0</v>
      </c>
      <c r="W52" s="15">
        <f t="shared" si="108"/>
        <v>0</v>
      </c>
      <c r="X52" s="15">
        <f t="shared" si="108"/>
        <v>0</v>
      </c>
      <c r="Y52" s="15">
        <f t="shared" si="108"/>
        <v>0</v>
      </c>
      <c r="Z52" s="15">
        <f t="shared" si="108"/>
        <v>0</v>
      </c>
      <c r="AA52" s="15">
        <f t="shared" si="108"/>
        <v>0</v>
      </c>
      <c r="AB52" s="15">
        <f t="shared" si="108"/>
        <v>0</v>
      </c>
      <c r="AC52" s="15">
        <f t="shared" si="108"/>
        <v>0</v>
      </c>
      <c r="AD52" s="15">
        <f t="shared" si="108"/>
        <v>0</v>
      </c>
      <c r="AE52" s="15">
        <f t="shared" si="108"/>
        <v>0</v>
      </c>
      <c r="AF52" s="15">
        <f t="shared" si="108"/>
        <v>0</v>
      </c>
      <c r="AG52" s="15">
        <f t="shared" si="108"/>
        <v>0</v>
      </c>
      <c r="AH52" s="15">
        <f t="shared" si="108"/>
        <v>0</v>
      </c>
      <c r="AI52" s="15">
        <f t="shared" si="108"/>
        <v>1.2190025099999999</v>
      </c>
      <c r="AJ52" s="15">
        <f t="shared" si="108"/>
        <v>0</v>
      </c>
      <c r="AK52" s="15">
        <f t="shared" si="108"/>
        <v>0</v>
      </c>
      <c r="AL52" s="15">
        <f t="shared" si="108"/>
        <v>1.1279999999999999</v>
      </c>
      <c r="AM52" s="15">
        <f t="shared" si="108"/>
        <v>0</v>
      </c>
      <c r="AN52" s="15">
        <f t="shared" si="108"/>
        <v>0</v>
      </c>
      <c r="AO52" s="15">
        <f t="shared" si="108"/>
        <v>0</v>
      </c>
      <c r="AP52" s="15">
        <f t="shared" si="108"/>
        <v>0</v>
      </c>
      <c r="AQ52" s="15">
        <f t="shared" si="108"/>
        <v>0</v>
      </c>
      <c r="AR52" s="15">
        <f t="shared" si="108"/>
        <v>0</v>
      </c>
      <c r="AS52" s="15">
        <f t="shared" ref="AS52:BB52" si="109">SUM(AS53:AS57)</f>
        <v>2.1915002399999999</v>
      </c>
      <c r="AT52" s="15">
        <f t="shared" si="109"/>
        <v>0</v>
      </c>
      <c r="AU52" s="15">
        <f t="shared" si="109"/>
        <v>0</v>
      </c>
      <c r="AV52" s="15">
        <f t="shared" si="109"/>
        <v>0</v>
      </c>
      <c r="AW52" s="15">
        <f t="shared" si="109"/>
        <v>0</v>
      </c>
      <c r="AX52" s="15">
        <f t="shared" si="109"/>
        <v>0</v>
      </c>
      <c r="AY52" s="15">
        <f t="shared" si="109"/>
        <v>0</v>
      </c>
      <c r="AZ52" s="15">
        <f t="shared" si="109"/>
        <v>152</v>
      </c>
      <c r="BA52" s="15">
        <f t="shared" si="109"/>
        <v>0</v>
      </c>
      <c r="BB52" s="15">
        <f t="shared" si="109"/>
        <v>0</v>
      </c>
    </row>
    <row r="53" spans="1:54" x14ac:dyDescent="0.25">
      <c r="A53" s="19" t="s">
        <v>40</v>
      </c>
      <c r="B53" s="20" t="s">
        <v>39</v>
      </c>
      <c r="C53" s="21" t="s">
        <v>1</v>
      </c>
      <c r="D53" s="3">
        <v>0</v>
      </c>
      <c r="E53" s="15">
        <f>SUM(O53,Y53,AI53,AS53)</f>
        <v>1.8665031599999999</v>
      </c>
      <c r="F53" s="15">
        <f t="shared" ref="F53" si="110">SUM(P53,Z53,AJ53,AT53)</f>
        <v>0</v>
      </c>
      <c r="G53" s="15">
        <f t="shared" ref="G53" si="111">SUM(Q53,AA53,AK53,AU53)</f>
        <v>0</v>
      </c>
      <c r="H53" s="15">
        <f t="shared" ref="H53" si="112">SUM(R53,AB53,AL53,AV53)</f>
        <v>1.1279999999999999</v>
      </c>
      <c r="I53" s="15">
        <f t="shared" ref="I53" si="113">SUM(S53,AC53,AM53,AW53)</f>
        <v>0</v>
      </c>
      <c r="J53" s="15">
        <f t="shared" ref="J53" si="114">SUM(T53,AD53,AN53,AX53)</f>
        <v>0.22900000000000001</v>
      </c>
      <c r="K53" s="15">
        <f t="shared" ref="K53" si="115">SUM(U53,AE53,AO53,AY53)</f>
        <v>0</v>
      </c>
      <c r="L53" s="15">
        <f t="shared" ref="L53" si="116">SUM(V53,AF53,AP53,AZ53)</f>
        <v>0</v>
      </c>
      <c r="M53" s="15">
        <f t="shared" ref="M53" si="117">SUM(W53,AG53,AQ53,BA53)</f>
        <v>0</v>
      </c>
      <c r="N53" s="15">
        <f t="shared" ref="N53" si="118">SUM(X53,AH53,AR53,BB53)</f>
        <v>0</v>
      </c>
      <c r="O53" s="3">
        <f>SUM(O54:O55)</f>
        <v>0.64750065000000001</v>
      </c>
      <c r="P53" s="3">
        <f t="shared" ref="P53:BB53" si="119">SUM(P54:P55)</f>
        <v>0</v>
      </c>
      <c r="Q53" s="3">
        <f t="shared" si="119"/>
        <v>0</v>
      </c>
      <c r="R53" s="3">
        <f t="shared" si="119"/>
        <v>0</v>
      </c>
      <c r="S53" s="3">
        <f t="shared" si="119"/>
        <v>0</v>
      </c>
      <c r="T53" s="3">
        <f t="shared" si="119"/>
        <v>0.22900000000000001</v>
      </c>
      <c r="U53" s="3">
        <f t="shared" si="119"/>
        <v>0</v>
      </c>
      <c r="V53" s="3">
        <f t="shared" si="119"/>
        <v>0</v>
      </c>
      <c r="W53" s="3">
        <f t="shared" si="119"/>
        <v>0</v>
      </c>
      <c r="X53" s="3">
        <f t="shared" si="119"/>
        <v>0</v>
      </c>
      <c r="Y53" s="3">
        <f t="shared" si="119"/>
        <v>0</v>
      </c>
      <c r="Z53" s="3">
        <f t="shared" si="119"/>
        <v>0</v>
      </c>
      <c r="AA53" s="3">
        <f t="shared" si="119"/>
        <v>0</v>
      </c>
      <c r="AB53" s="3">
        <f t="shared" si="119"/>
        <v>0</v>
      </c>
      <c r="AC53" s="3">
        <f t="shared" si="119"/>
        <v>0</v>
      </c>
      <c r="AD53" s="3">
        <f t="shared" si="119"/>
        <v>0</v>
      </c>
      <c r="AE53" s="3">
        <f t="shared" si="119"/>
        <v>0</v>
      </c>
      <c r="AF53" s="3">
        <f t="shared" si="119"/>
        <v>0</v>
      </c>
      <c r="AG53" s="3">
        <f t="shared" si="119"/>
        <v>0</v>
      </c>
      <c r="AH53" s="3">
        <f t="shared" si="119"/>
        <v>0</v>
      </c>
      <c r="AI53" s="3">
        <f t="shared" si="119"/>
        <v>1.2190025099999999</v>
      </c>
      <c r="AJ53" s="3">
        <f t="shared" si="119"/>
        <v>0</v>
      </c>
      <c r="AK53" s="3">
        <f t="shared" si="119"/>
        <v>0</v>
      </c>
      <c r="AL53" s="3">
        <f t="shared" si="119"/>
        <v>1.1279999999999999</v>
      </c>
      <c r="AM53" s="3">
        <f t="shared" si="119"/>
        <v>0</v>
      </c>
      <c r="AN53" s="3">
        <f t="shared" si="119"/>
        <v>0</v>
      </c>
      <c r="AO53" s="3">
        <f t="shared" si="119"/>
        <v>0</v>
      </c>
      <c r="AP53" s="3">
        <f t="shared" si="119"/>
        <v>0</v>
      </c>
      <c r="AQ53" s="3">
        <f t="shared" si="119"/>
        <v>0</v>
      </c>
      <c r="AR53" s="3">
        <f t="shared" si="119"/>
        <v>0</v>
      </c>
      <c r="AS53" s="3">
        <f t="shared" si="119"/>
        <v>0</v>
      </c>
      <c r="AT53" s="3">
        <f t="shared" si="119"/>
        <v>0</v>
      </c>
      <c r="AU53" s="3">
        <f t="shared" si="119"/>
        <v>0</v>
      </c>
      <c r="AV53" s="3">
        <f t="shared" si="119"/>
        <v>0</v>
      </c>
      <c r="AW53" s="3">
        <f t="shared" si="119"/>
        <v>0</v>
      </c>
      <c r="AX53" s="3">
        <f t="shared" si="119"/>
        <v>0</v>
      </c>
      <c r="AY53" s="3">
        <f t="shared" si="119"/>
        <v>0</v>
      </c>
      <c r="AZ53" s="3">
        <f t="shared" si="119"/>
        <v>0</v>
      </c>
      <c r="BA53" s="3">
        <f t="shared" si="119"/>
        <v>0</v>
      </c>
      <c r="BB53" s="3">
        <f t="shared" si="119"/>
        <v>0</v>
      </c>
    </row>
    <row r="54" spans="1:54" ht="31.5" x14ac:dyDescent="0.25">
      <c r="A54" s="19" t="s">
        <v>40</v>
      </c>
      <c r="B54" s="20" t="s">
        <v>125</v>
      </c>
      <c r="C54" s="21" t="s">
        <v>139</v>
      </c>
      <c r="D54" s="3" t="s">
        <v>148</v>
      </c>
      <c r="E54" s="15">
        <f>SUM(O54,Y54,AI54,AS54)</f>
        <v>0.64750065000000001</v>
      </c>
      <c r="F54" s="15">
        <f t="shared" ref="F54:N54" si="120">SUM(P54,Z54,AJ54,AT54)</f>
        <v>0</v>
      </c>
      <c r="G54" s="15">
        <f t="shared" si="120"/>
        <v>0</v>
      </c>
      <c r="H54" s="15">
        <f t="shared" si="120"/>
        <v>0</v>
      </c>
      <c r="I54" s="15">
        <f t="shared" si="120"/>
        <v>0</v>
      </c>
      <c r="J54" s="15">
        <f t="shared" si="120"/>
        <v>0.22900000000000001</v>
      </c>
      <c r="K54" s="15">
        <f t="shared" si="120"/>
        <v>0</v>
      </c>
      <c r="L54" s="15">
        <f t="shared" si="120"/>
        <v>0</v>
      </c>
      <c r="M54" s="15">
        <f t="shared" si="120"/>
        <v>0</v>
      </c>
      <c r="N54" s="15">
        <f t="shared" si="120"/>
        <v>0</v>
      </c>
      <c r="O54" s="3">
        <v>0.64750065000000001</v>
      </c>
      <c r="P54" s="3">
        <v>0</v>
      </c>
      <c r="Q54" s="3">
        <v>0</v>
      </c>
      <c r="R54" s="3">
        <v>0</v>
      </c>
      <c r="S54" s="3">
        <v>0</v>
      </c>
      <c r="T54" s="3">
        <v>0.22900000000000001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</row>
    <row r="55" spans="1:54" ht="47.25" x14ac:dyDescent="0.25">
      <c r="A55" s="12" t="s">
        <v>40</v>
      </c>
      <c r="B55" s="42" t="s">
        <v>163</v>
      </c>
      <c r="C55" s="14" t="s">
        <v>150</v>
      </c>
      <c r="D55" s="17" t="s">
        <v>148</v>
      </c>
      <c r="E55" s="15">
        <f>SUM(O55,Y55,AI55,AS55)</f>
        <v>1.2190025099999999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6">
        <v>1.2190025099999999</v>
      </c>
      <c r="AJ55" s="17">
        <v>0</v>
      </c>
      <c r="AK55" s="17">
        <v>0</v>
      </c>
      <c r="AL55" s="17">
        <v>1.1279999999999999</v>
      </c>
      <c r="AM55" s="17"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v>0</v>
      </c>
      <c r="AS55" s="15">
        <v>0</v>
      </c>
      <c r="AT55" s="15">
        <v>0</v>
      </c>
      <c r="AU55" s="15">
        <v>0</v>
      </c>
      <c r="AV55" s="15">
        <v>0</v>
      </c>
      <c r="AW55" s="15">
        <v>0</v>
      </c>
      <c r="AX55" s="15">
        <v>0</v>
      </c>
      <c r="AY55" s="15">
        <v>0</v>
      </c>
      <c r="AZ55" s="15">
        <v>0</v>
      </c>
      <c r="BA55" s="15">
        <v>0</v>
      </c>
      <c r="BB55" s="15">
        <v>0</v>
      </c>
    </row>
    <row r="56" spans="1:54" x14ac:dyDescent="0.25">
      <c r="A56" s="19" t="s">
        <v>38</v>
      </c>
      <c r="B56" s="20" t="s">
        <v>37</v>
      </c>
      <c r="C56" s="21" t="s">
        <v>1</v>
      </c>
      <c r="D56" s="15">
        <f>D57+D60</f>
        <v>75.018152920000006</v>
      </c>
      <c r="E56" s="15">
        <f>E57+E60</f>
        <v>2.6844367600000001</v>
      </c>
      <c r="F56" s="15">
        <f t="shared" ref="F56:BB56" si="121">F57+F60</f>
        <v>0</v>
      </c>
      <c r="G56" s="15">
        <f t="shared" si="121"/>
        <v>0</v>
      </c>
      <c r="H56" s="15">
        <f t="shared" si="121"/>
        <v>0</v>
      </c>
      <c r="I56" s="15">
        <f t="shared" si="121"/>
        <v>0</v>
      </c>
      <c r="J56" s="15">
        <f t="shared" si="121"/>
        <v>0</v>
      </c>
      <c r="K56" s="15">
        <f t="shared" si="121"/>
        <v>0</v>
      </c>
      <c r="L56" s="15">
        <f t="shared" si="121"/>
        <v>191</v>
      </c>
      <c r="M56" s="15">
        <f t="shared" si="121"/>
        <v>0</v>
      </c>
      <c r="N56" s="15">
        <f t="shared" si="121"/>
        <v>0</v>
      </c>
      <c r="O56" s="15">
        <f t="shared" si="121"/>
        <v>0.44166927</v>
      </c>
      <c r="P56" s="15">
        <f t="shared" si="121"/>
        <v>0</v>
      </c>
      <c r="Q56" s="15">
        <f t="shared" si="121"/>
        <v>0</v>
      </c>
      <c r="R56" s="15">
        <f t="shared" si="121"/>
        <v>0</v>
      </c>
      <c r="S56" s="15">
        <f t="shared" si="121"/>
        <v>0</v>
      </c>
      <c r="T56" s="15">
        <f t="shared" si="121"/>
        <v>0</v>
      </c>
      <c r="U56" s="15">
        <f t="shared" si="121"/>
        <v>0</v>
      </c>
      <c r="V56" s="15">
        <f t="shared" si="121"/>
        <v>32</v>
      </c>
      <c r="W56" s="15">
        <f t="shared" si="121"/>
        <v>0</v>
      </c>
      <c r="X56" s="15">
        <f t="shared" si="121"/>
        <v>0</v>
      </c>
      <c r="Y56" s="15">
        <f t="shared" si="121"/>
        <v>0.53868552999999997</v>
      </c>
      <c r="Z56" s="15">
        <f t="shared" si="121"/>
        <v>0</v>
      </c>
      <c r="AA56" s="15">
        <f t="shared" si="121"/>
        <v>0</v>
      </c>
      <c r="AB56" s="15">
        <f t="shared" si="121"/>
        <v>0</v>
      </c>
      <c r="AC56" s="15">
        <f t="shared" si="121"/>
        <v>0</v>
      </c>
      <c r="AD56" s="15">
        <f t="shared" si="121"/>
        <v>0</v>
      </c>
      <c r="AE56" s="15">
        <f t="shared" si="121"/>
        <v>0</v>
      </c>
      <c r="AF56" s="15">
        <f t="shared" si="121"/>
        <v>41</v>
      </c>
      <c r="AG56" s="15">
        <f t="shared" si="121"/>
        <v>0</v>
      </c>
      <c r="AH56" s="15">
        <f t="shared" si="121"/>
        <v>0</v>
      </c>
      <c r="AI56" s="15">
        <f t="shared" si="121"/>
        <v>0.60833183999999996</v>
      </c>
      <c r="AJ56" s="15">
        <f t="shared" si="121"/>
        <v>0</v>
      </c>
      <c r="AK56" s="15">
        <f t="shared" si="121"/>
        <v>0</v>
      </c>
      <c r="AL56" s="15">
        <f t="shared" si="121"/>
        <v>0</v>
      </c>
      <c r="AM56" s="15">
        <f t="shared" si="121"/>
        <v>0</v>
      </c>
      <c r="AN56" s="15">
        <f t="shared" si="121"/>
        <v>0</v>
      </c>
      <c r="AO56" s="15">
        <f t="shared" si="121"/>
        <v>0</v>
      </c>
      <c r="AP56" s="15">
        <f t="shared" si="121"/>
        <v>42</v>
      </c>
      <c r="AQ56" s="15">
        <f t="shared" si="121"/>
        <v>0</v>
      </c>
      <c r="AR56" s="15">
        <f t="shared" si="121"/>
        <v>0</v>
      </c>
      <c r="AS56" s="15">
        <f t="shared" si="121"/>
        <v>1.0957501199999999</v>
      </c>
      <c r="AT56" s="15">
        <f t="shared" si="121"/>
        <v>0</v>
      </c>
      <c r="AU56" s="15">
        <f t="shared" si="121"/>
        <v>0</v>
      </c>
      <c r="AV56" s="15">
        <f t="shared" si="121"/>
        <v>0</v>
      </c>
      <c r="AW56" s="15">
        <f t="shared" si="121"/>
        <v>0</v>
      </c>
      <c r="AX56" s="15">
        <f t="shared" si="121"/>
        <v>0</v>
      </c>
      <c r="AY56" s="15">
        <f t="shared" si="121"/>
        <v>0</v>
      </c>
      <c r="AZ56" s="15">
        <f t="shared" si="121"/>
        <v>76</v>
      </c>
      <c r="BA56" s="15">
        <f t="shared" si="121"/>
        <v>0</v>
      </c>
      <c r="BB56" s="15">
        <f t="shared" si="121"/>
        <v>0</v>
      </c>
    </row>
    <row r="57" spans="1:54" x14ac:dyDescent="0.25">
      <c r="A57" s="12" t="s">
        <v>34</v>
      </c>
      <c r="B57" s="13" t="s">
        <v>36</v>
      </c>
      <c r="C57" s="14" t="s">
        <v>1</v>
      </c>
      <c r="D57" s="15">
        <f>D58+D59</f>
        <v>74.167415800000001</v>
      </c>
      <c r="E57" s="15">
        <f>E58+E59</f>
        <v>2.6844367600000001</v>
      </c>
      <c r="F57" s="15">
        <f t="shared" ref="F57:BB57" si="122">F58+F59</f>
        <v>0</v>
      </c>
      <c r="G57" s="15">
        <f t="shared" si="122"/>
        <v>0</v>
      </c>
      <c r="H57" s="15">
        <f t="shared" si="122"/>
        <v>0</v>
      </c>
      <c r="I57" s="15">
        <f t="shared" si="122"/>
        <v>0</v>
      </c>
      <c r="J57" s="15">
        <f t="shared" si="122"/>
        <v>0</v>
      </c>
      <c r="K57" s="15">
        <f t="shared" si="122"/>
        <v>0</v>
      </c>
      <c r="L57" s="15">
        <f t="shared" si="122"/>
        <v>191</v>
      </c>
      <c r="M57" s="15">
        <f t="shared" si="122"/>
        <v>0</v>
      </c>
      <c r="N57" s="15">
        <f t="shared" si="122"/>
        <v>0</v>
      </c>
      <c r="O57" s="15">
        <f t="shared" si="122"/>
        <v>0.44166927</v>
      </c>
      <c r="P57" s="15">
        <f t="shared" si="122"/>
        <v>0</v>
      </c>
      <c r="Q57" s="15">
        <f t="shared" si="122"/>
        <v>0</v>
      </c>
      <c r="R57" s="15">
        <f t="shared" si="122"/>
        <v>0</v>
      </c>
      <c r="S57" s="15">
        <f t="shared" si="122"/>
        <v>0</v>
      </c>
      <c r="T57" s="15">
        <f t="shared" si="122"/>
        <v>0</v>
      </c>
      <c r="U57" s="15">
        <f t="shared" si="122"/>
        <v>0</v>
      </c>
      <c r="V57" s="15">
        <f t="shared" si="122"/>
        <v>32</v>
      </c>
      <c r="W57" s="15">
        <f t="shared" si="122"/>
        <v>0</v>
      </c>
      <c r="X57" s="15">
        <f t="shared" si="122"/>
        <v>0</v>
      </c>
      <c r="Y57" s="15">
        <f t="shared" si="122"/>
        <v>0.53868552999999997</v>
      </c>
      <c r="Z57" s="15">
        <f t="shared" si="122"/>
        <v>0</v>
      </c>
      <c r="AA57" s="15">
        <f t="shared" si="122"/>
        <v>0</v>
      </c>
      <c r="AB57" s="15">
        <f t="shared" si="122"/>
        <v>0</v>
      </c>
      <c r="AC57" s="15">
        <f t="shared" si="122"/>
        <v>0</v>
      </c>
      <c r="AD57" s="15">
        <f t="shared" si="122"/>
        <v>0</v>
      </c>
      <c r="AE57" s="15">
        <f t="shared" si="122"/>
        <v>0</v>
      </c>
      <c r="AF57" s="15">
        <f t="shared" si="122"/>
        <v>41</v>
      </c>
      <c r="AG57" s="15">
        <f t="shared" si="122"/>
        <v>0</v>
      </c>
      <c r="AH57" s="15">
        <f t="shared" si="122"/>
        <v>0</v>
      </c>
      <c r="AI57" s="15">
        <f t="shared" si="122"/>
        <v>0.60833183999999996</v>
      </c>
      <c r="AJ57" s="15">
        <f t="shared" si="122"/>
        <v>0</v>
      </c>
      <c r="AK57" s="15">
        <f t="shared" si="122"/>
        <v>0</v>
      </c>
      <c r="AL57" s="15">
        <f t="shared" si="122"/>
        <v>0</v>
      </c>
      <c r="AM57" s="15">
        <f t="shared" si="122"/>
        <v>0</v>
      </c>
      <c r="AN57" s="15">
        <f t="shared" si="122"/>
        <v>0</v>
      </c>
      <c r="AO57" s="15">
        <f t="shared" si="122"/>
        <v>0</v>
      </c>
      <c r="AP57" s="15">
        <f t="shared" si="122"/>
        <v>42</v>
      </c>
      <c r="AQ57" s="15">
        <f t="shared" si="122"/>
        <v>0</v>
      </c>
      <c r="AR57" s="15">
        <f t="shared" si="122"/>
        <v>0</v>
      </c>
      <c r="AS57" s="15">
        <f t="shared" si="122"/>
        <v>1.0957501199999999</v>
      </c>
      <c r="AT57" s="15">
        <f t="shared" si="122"/>
        <v>0</v>
      </c>
      <c r="AU57" s="15">
        <f t="shared" si="122"/>
        <v>0</v>
      </c>
      <c r="AV57" s="15">
        <f t="shared" si="122"/>
        <v>0</v>
      </c>
      <c r="AW57" s="15">
        <f t="shared" si="122"/>
        <v>0</v>
      </c>
      <c r="AX57" s="15">
        <f t="shared" si="122"/>
        <v>0</v>
      </c>
      <c r="AY57" s="15">
        <f t="shared" si="122"/>
        <v>0</v>
      </c>
      <c r="AZ57" s="15">
        <f t="shared" si="122"/>
        <v>76</v>
      </c>
      <c r="BA57" s="15">
        <f t="shared" si="122"/>
        <v>0</v>
      </c>
      <c r="BB57" s="15">
        <f t="shared" si="122"/>
        <v>0</v>
      </c>
    </row>
    <row r="58" spans="1:54" ht="31.5" x14ac:dyDescent="0.25">
      <c r="A58" s="12" t="s">
        <v>34</v>
      </c>
      <c r="B58" s="20" t="s">
        <v>159</v>
      </c>
      <c r="C58" s="14" t="s">
        <v>35</v>
      </c>
      <c r="D58" s="15">
        <v>22.250224800000002</v>
      </c>
      <c r="E58" s="15">
        <f t="shared" ref="E58" si="123">SUM(O58,Y58,AI58,AS58)</f>
        <v>2.3858011299999999</v>
      </c>
      <c r="F58" s="15">
        <f t="shared" ref="F58" si="124">SUM(P58,Z58,AJ58,AT58)</f>
        <v>0</v>
      </c>
      <c r="G58" s="15">
        <f t="shared" ref="G58" si="125">SUM(Q58,AA58,AK58,AU58)</f>
        <v>0</v>
      </c>
      <c r="H58" s="15">
        <f t="shared" ref="H58" si="126">SUM(R58,AB58,AL58,AV58)</f>
        <v>0</v>
      </c>
      <c r="I58" s="15">
        <f t="shared" ref="I58" si="127">SUM(S58,AC58,AM58,AW58)</f>
        <v>0</v>
      </c>
      <c r="J58" s="15">
        <f t="shared" ref="J58" si="128">SUM(T58,AD58,AN58,AX58)</f>
        <v>0</v>
      </c>
      <c r="K58" s="15">
        <f t="shared" ref="K58" si="129">SUM(U58,AE58,AO58,AY58)</f>
        <v>0</v>
      </c>
      <c r="L58" s="15">
        <f t="shared" ref="L58" si="130">SUM(V58,AF58,AP58,AZ58)</f>
        <v>170</v>
      </c>
      <c r="M58" s="15">
        <f t="shared" ref="M58" si="131">SUM(W58,AG58,AQ58,BA58)</f>
        <v>0</v>
      </c>
      <c r="N58" s="15">
        <f t="shared" ref="N58" si="132">SUM(X58,AH58,AR58,BB58)</f>
        <v>0</v>
      </c>
      <c r="O58" s="15">
        <v>0.40894661999999998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30</v>
      </c>
      <c r="W58" s="15">
        <v>0</v>
      </c>
      <c r="X58" s="15">
        <v>0</v>
      </c>
      <c r="Y58" s="15">
        <v>0.49312367000000001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37</v>
      </c>
      <c r="AG58" s="15">
        <v>0</v>
      </c>
      <c r="AH58" s="15">
        <v>0</v>
      </c>
      <c r="AI58" s="15">
        <v>0.47935696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33</v>
      </c>
      <c r="AQ58" s="15">
        <v>0</v>
      </c>
      <c r="AR58" s="15">
        <v>0</v>
      </c>
      <c r="AS58" s="15">
        <v>1.0043738799999999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5">
        <v>70</v>
      </c>
      <c r="BA58" s="15">
        <v>0</v>
      </c>
      <c r="BB58" s="15">
        <v>0</v>
      </c>
    </row>
    <row r="59" spans="1:54" ht="47.25" x14ac:dyDescent="0.25">
      <c r="A59" s="12" t="s">
        <v>34</v>
      </c>
      <c r="B59" s="20" t="s">
        <v>160</v>
      </c>
      <c r="C59" s="14" t="s">
        <v>33</v>
      </c>
      <c r="D59" s="15">
        <v>51.917191000000003</v>
      </c>
      <c r="E59" s="15">
        <f t="shared" ref="E59" si="133">SUM(O59,Y59,AI59,AS59)</f>
        <v>0.29863562999999999</v>
      </c>
      <c r="F59" s="15">
        <f t="shared" ref="F59" si="134">SUM(P59,Z59,AJ59,AT59)</f>
        <v>0</v>
      </c>
      <c r="G59" s="15">
        <f t="shared" ref="G59" si="135">SUM(Q59,AA59,AK59,AU59)</f>
        <v>0</v>
      </c>
      <c r="H59" s="15">
        <f t="shared" ref="H59" si="136">SUM(R59,AB59,AL59,AV59)</f>
        <v>0</v>
      </c>
      <c r="I59" s="15">
        <f t="shared" ref="I59" si="137">SUM(S59,AC59,AM59,AW59)</f>
        <v>0</v>
      </c>
      <c r="J59" s="15">
        <f t="shared" ref="J59" si="138">SUM(T59,AD59,AN59,AX59)</f>
        <v>0</v>
      </c>
      <c r="K59" s="15">
        <f t="shared" ref="K59" si="139">SUM(U59,AE59,AO59,AY59)</f>
        <v>0</v>
      </c>
      <c r="L59" s="15">
        <f t="shared" ref="L59" si="140">SUM(V59,AF59,AP59,AZ59)</f>
        <v>21</v>
      </c>
      <c r="M59" s="15">
        <f t="shared" ref="M59" si="141">SUM(W59,AG59,AQ59,BA59)</f>
        <v>0</v>
      </c>
      <c r="N59" s="15">
        <f t="shared" ref="N59" si="142">SUM(X59,AH59,AR59,BB59)</f>
        <v>0</v>
      </c>
      <c r="O59" s="3">
        <v>3.2722649999999999E-2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2</v>
      </c>
      <c r="W59" s="3">
        <v>0</v>
      </c>
      <c r="X59" s="3">
        <v>0</v>
      </c>
      <c r="Y59" s="15">
        <v>4.5561860000000003E-2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4</v>
      </c>
      <c r="AG59" s="3">
        <v>0</v>
      </c>
      <c r="AH59" s="3">
        <v>0</v>
      </c>
      <c r="AI59" s="3">
        <v>0.12897487999999999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9</v>
      </c>
      <c r="AQ59" s="3">
        <v>0</v>
      </c>
      <c r="AR59" s="3">
        <v>0</v>
      </c>
      <c r="AS59" s="3">
        <v>9.1376239999999997E-2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6</v>
      </c>
      <c r="BA59" s="3">
        <v>0</v>
      </c>
      <c r="BB59" s="3">
        <v>0</v>
      </c>
    </row>
    <row r="60" spans="1:54" x14ac:dyDescent="0.25">
      <c r="A60" s="19" t="s">
        <v>32</v>
      </c>
      <c r="B60" s="20" t="s">
        <v>31</v>
      </c>
      <c r="C60" s="14" t="s">
        <v>1</v>
      </c>
      <c r="D60" s="15">
        <f>D61</f>
        <v>0.85073712000000001</v>
      </c>
      <c r="E60" s="15">
        <f>E61</f>
        <v>0</v>
      </c>
      <c r="F60" s="15">
        <f t="shared" ref="F60:BB60" si="143">F61</f>
        <v>0</v>
      </c>
      <c r="G60" s="15">
        <f t="shared" si="143"/>
        <v>0</v>
      </c>
      <c r="H60" s="15">
        <f t="shared" si="143"/>
        <v>0</v>
      </c>
      <c r="I60" s="15">
        <f t="shared" si="143"/>
        <v>0</v>
      </c>
      <c r="J60" s="15">
        <f t="shared" si="143"/>
        <v>0</v>
      </c>
      <c r="K60" s="15">
        <f t="shared" si="143"/>
        <v>0</v>
      </c>
      <c r="L60" s="15">
        <f t="shared" si="143"/>
        <v>0</v>
      </c>
      <c r="M60" s="15">
        <f t="shared" si="143"/>
        <v>0</v>
      </c>
      <c r="N60" s="15">
        <f t="shared" si="143"/>
        <v>0</v>
      </c>
      <c r="O60" s="15">
        <f t="shared" si="143"/>
        <v>0</v>
      </c>
      <c r="P60" s="15">
        <f t="shared" si="143"/>
        <v>0</v>
      </c>
      <c r="Q60" s="15">
        <f t="shared" si="143"/>
        <v>0</v>
      </c>
      <c r="R60" s="15">
        <f t="shared" si="143"/>
        <v>0</v>
      </c>
      <c r="S60" s="15">
        <f t="shared" si="143"/>
        <v>0</v>
      </c>
      <c r="T60" s="15">
        <f t="shared" si="143"/>
        <v>0</v>
      </c>
      <c r="U60" s="15">
        <f t="shared" si="143"/>
        <v>0</v>
      </c>
      <c r="V60" s="15">
        <f t="shared" si="143"/>
        <v>0</v>
      </c>
      <c r="W60" s="15">
        <f t="shared" si="143"/>
        <v>0</v>
      </c>
      <c r="X60" s="15">
        <f t="shared" si="143"/>
        <v>0</v>
      </c>
      <c r="Y60" s="15">
        <f t="shared" si="143"/>
        <v>0</v>
      </c>
      <c r="Z60" s="15">
        <f t="shared" si="143"/>
        <v>0</v>
      </c>
      <c r="AA60" s="15">
        <f t="shared" si="143"/>
        <v>0</v>
      </c>
      <c r="AB60" s="15">
        <f t="shared" si="143"/>
        <v>0</v>
      </c>
      <c r="AC60" s="15">
        <f t="shared" si="143"/>
        <v>0</v>
      </c>
      <c r="AD60" s="15">
        <f t="shared" si="143"/>
        <v>0</v>
      </c>
      <c r="AE60" s="15">
        <f t="shared" si="143"/>
        <v>0</v>
      </c>
      <c r="AF60" s="15">
        <f t="shared" si="143"/>
        <v>0</v>
      </c>
      <c r="AG60" s="15">
        <f t="shared" si="143"/>
        <v>0</v>
      </c>
      <c r="AH60" s="15">
        <f t="shared" si="143"/>
        <v>0</v>
      </c>
      <c r="AI60" s="15">
        <f t="shared" si="143"/>
        <v>0</v>
      </c>
      <c r="AJ60" s="15">
        <f t="shared" si="143"/>
        <v>0</v>
      </c>
      <c r="AK60" s="15">
        <f t="shared" si="143"/>
        <v>0</v>
      </c>
      <c r="AL60" s="15">
        <f t="shared" si="143"/>
        <v>0</v>
      </c>
      <c r="AM60" s="15">
        <f t="shared" si="143"/>
        <v>0</v>
      </c>
      <c r="AN60" s="15">
        <f t="shared" si="143"/>
        <v>0</v>
      </c>
      <c r="AO60" s="15">
        <f t="shared" si="143"/>
        <v>0</v>
      </c>
      <c r="AP60" s="15">
        <f t="shared" si="143"/>
        <v>0</v>
      </c>
      <c r="AQ60" s="15">
        <f t="shared" si="143"/>
        <v>0</v>
      </c>
      <c r="AR60" s="15">
        <f t="shared" si="143"/>
        <v>0</v>
      </c>
      <c r="AS60" s="15">
        <f t="shared" si="143"/>
        <v>0</v>
      </c>
      <c r="AT60" s="15">
        <f t="shared" si="143"/>
        <v>0</v>
      </c>
      <c r="AU60" s="15">
        <f t="shared" si="143"/>
        <v>0</v>
      </c>
      <c r="AV60" s="15">
        <f t="shared" si="143"/>
        <v>0</v>
      </c>
      <c r="AW60" s="15">
        <f t="shared" si="143"/>
        <v>0</v>
      </c>
      <c r="AX60" s="15">
        <f t="shared" si="143"/>
        <v>0</v>
      </c>
      <c r="AY60" s="15">
        <f t="shared" si="143"/>
        <v>0</v>
      </c>
      <c r="AZ60" s="15">
        <f t="shared" si="143"/>
        <v>0</v>
      </c>
      <c r="BA60" s="15">
        <f t="shared" si="143"/>
        <v>0</v>
      </c>
      <c r="BB60" s="15">
        <f t="shared" si="143"/>
        <v>0</v>
      </c>
    </row>
    <row r="61" spans="1:54" ht="31.5" x14ac:dyDescent="0.25">
      <c r="A61" s="28" t="s">
        <v>32</v>
      </c>
      <c r="B61" s="23" t="s">
        <v>126</v>
      </c>
      <c r="C61" s="24" t="s">
        <v>127</v>
      </c>
      <c r="D61" s="15">
        <v>0.85073712000000001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</row>
    <row r="62" spans="1:54" x14ac:dyDescent="0.25">
      <c r="A62" s="19" t="s">
        <v>30</v>
      </c>
      <c r="B62" s="20" t="s">
        <v>29</v>
      </c>
      <c r="C62" s="14" t="s">
        <v>1</v>
      </c>
      <c r="D62" s="3">
        <v>0</v>
      </c>
      <c r="E62" s="15">
        <f t="shared" ref="E62:M62" si="144">SUM(O62,Y62,AI62,AS62)</f>
        <v>0</v>
      </c>
      <c r="F62" s="15">
        <f t="shared" si="144"/>
        <v>0</v>
      </c>
      <c r="G62" s="15">
        <f t="shared" si="144"/>
        <v>0</v>
      </c>
      <c r="H62" s="15">
        <f t="shared" si="144"/>
        <v>0</v>
      </c>
      <c r="I62" s="15">
        <f t="shared" si="144"/>
        <v>0</v>
      </c>
      <c r="J62" s="15">
        <f t="shared" si="144"/>
        <v>0</v>
      </c>
      <c r="K62" s="15">
        <f t="shared" si="144"/>
        <v>0</v>
      </c>
      <c r="L62" s="15">
        <f t="shared" si="144"/>
        <v>0</v>
      </c>
      <c r="M62" s="15">
        <f t="shared" si="144"/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27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15">
        <v>0</v>
      </c>
      <c r="AW62" s="15">
        <v>0</v>
      </c>
      <c r="AX62" s="15">
        <v>0</v>
      </c>
      <c r="AY62" s="15">
        <v>0</v>
      </c>
      <c r="AZ62" s="15">
        <v>0</v>
      </c>
      <c r="BA62" s="15">
        <v>0</v>
      </c>
      <c r="BB62" s="15">
        <v>0</v>
      </c>
    </row>
    <row r="63" spans="1:54" x14ac:dyDescent="0.25">
      <c r="A63" s="12" t="s">
        <v>28</v>
      </c>
      <c r="B63" s="13" t="s">
        <v>27</v>
      </c>
      <c r="C63" s="14" t="s">
        <v>1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5">
        <v>0</v>
      </c>
      <c r="BA63" s="15">
        <v>0</v>
      </c>
      <c r="BB63" s="15">
        <v>0</v>
      </c>
    </row>
    <row r="64" spans="1:54" ht="31.5" x14ac:dyDescent="0.25">
      <c r="A64" s="12" t="s">
        <v>26</v>
      </c>
      <c r="B64" s="13" t="s">
        <v>25</v>
      </c>
      <c r="C64" s="14" t="s">
        <v>1</v>
      </c>
      <c r="D64" s="3">
        <f t="shared" ref="D64" si="145">SUM(D65,D68,D69,D70,D71,D72,D73,D74)</f>
        <v>0</v>
      </c>
      <c r="E64" s="15">
        <f t="shared" ref="E64:AI64" si="146">SUM(E65,E68,E69,E70,E71,E72,E73,E74)</f>
        <v>0</v>
      </c>
      <c r="F64" s="3">
        <f t="shared" si="146"/>
        <v>0</v>
      </c>
      <c r="G64" s="3">
        <f t="shared" si="146"/>
        <v>0</v>
      </c>
      <c r="H64" s="3">
        <f t="shared" si="146"/>
        <v>0</v>
      </c>
      <c r="I64" s="3">
        <f t="shared" si="146"/>
        <v>0</v>
      </c>
      <c r="J64" s="3">
        <f t="shared" si="146"/>
        <v>0</v>
      </c>
      <c r="K64" s="3">
        <f t="shared" si="146"/>
        <v>0</v>
      </c>
      <c r="L64" s="3">
        <f t="shared" si="146"/>
        <v>0</v>
      </c>
      <c r="M64" s="3">
        <f t="shared" si="146"/>
        <v>0</v>
      </c>
      <c r="N64" s="3">
        <f t="shared" si="146"/>
        <v>0</v>
      </c>
      <c r="O64" s="3">
        <f t="shared" si="146"/>
        <v>0</v>
      </c>
      <c r="P64" s="3">
        <f t="shared" si="146"/>
        <v>0</v>
      </c>
      <c r="Q64" s="3">
        <f t="shared" si="146"/>
        <v>0</v>
      </c>
      <c r="R64" s="3">
        <f t="shared" si="146"/>
        <v>0</v>
      </c>
      <c r="S64" s="3">
        <f t="shared" si="146"/>
        <v>0</v>
      </c>
      <c r="T64" s="3">
        <f t="shared" si="146"/>
        <v>0</v>
      </c>
      <c r="U64" s="3">
        <f t="shared" si="146"/>
        <v>0</v>
      </c>
      <c r="V64" s="3">
        <f t="shared" si="146"/>
        <v>0</v>
      </c>
      <c r="W64" s="3">
        <f t="shared" si="146"/>
        <v>0</v>
      </c>
      <c r="X64" s="3">
        <f t="shared" si="146"/>
        <v>0</v>
      </c>
      <c r="Y64" s="3">
        <f t="shared" si="146"/>
        <v>0</v>
      </c>
      <c r="Z64" s="3">
        <f t="shared" si="146"/>
        <v>0</v>
      </c>
      <c r="AA64" s="3">
        <f t="shared" si="146"/>
        <v>0</v>
      </c>
      <c r="AB64" s="3">
        <f t="shared" si="146"/>
        <v>0</v>
      </c>
      <c r="AC64" s="3">
        <f t="shared" si="146"/>
        <v>0</v>
      </c>
      <c r="AD64" s="3">
        <f t="shared" si="146"/>
        <v>0</v>
      </c>
      <c r="AE64" s="3">
        <f t="shared" si="146"/>
        <v>0</v>
      </c>
      <c r="AF64" s="3">
        <f t="shared" si="146"/>
        <v>0</v>
      </c>
      <c r="AG64" s="3">
        <f t="shared" si="146"/>
        <v>0</v>
      </c>
      <c r="AH64" s="3">
        <f t="shared" si="146"/>
        <v>0</v>
      </c>
      <c r="AI64" s="3">
        <f t="shared" si="146"/>
        <v>0</v>
      </c>
      <c r="AJ64" s="3">
        <f t="shared" ref="AJ64:BB64" si="147">SUM(AJ65,AJ68,AJ69,AJ70,AJ71,AJ72,AJ73,AJ74)</f>
        <v>0</v>
      </c>
      <c r="AK64" s="3">
        <f t="shared" si="147"/>
        <v>0</v>
      </c>
      <c r="AL64" s="3">
        <f t="shared" si="147"/>
        <v>0</v>
      </c>
      <c r="AM64" s="3">
        <f t="shared" si="147"/>
        <v>0</v>
      </c>
      <c r="AN64" s="3">
        <f t="shared" si="147"/>
        <v>0</v>
      </c>
      <c r="AO64" s="3">
        <f t="shared" si="147"/>
        <v>0</v>
      </c>
      <c r="AP64" s="3">
        <f t="shared" si="147"/>
        <v>0</v>
      </c>
      <c r="AQ64" s="3">
        <f t="shared" si="147"/>
        <v>0</v>
      </c>
      <c r="AR64" s="3">
        <f t="shared" si="147"/>
        <v>0</v>
      </c>
      <c r="AS64" s="3">
        <f t="shared" si="147"/>
        <v>0</v>
      </c>
      <c r="AT64" s="3">
        <f t="shared" si="147"/>
        <v>0</v>
      </c>
      <c r="AU64" s="3">
        <f t="shared" si="147"/>
        <v>0</v>
      </c>
      <c r="AV64" s="3">
        <f t="shared" si="147"/>
        <v>0</v>
      </c>
      <c r="AW64" s="3">
        <f t="shared" si="147"/>
        <v>0</v>
      </c>
      <c r="AX64" s="3">
        <f t="shared" si="147"/>
        <v>0</v>
      </c>
      <c r="AY64" s="3">
        <f t="shared" si="147"/>
        <v>0</v>
      </c>
      <c r="AZ64" s="3">
        <f t="shared" si="147"/>
        <v>0</v>
      </c>
      <c r="BA64" s="3">
        <f t="shared" si="147"/>
        <v>0</v>
      </c>
      <c r="BB64" s="3">
        <f t="shared" si="147"/>
        <v>0</v>
      </c>
    </row>
    <row r="65" spans="1:54" ht="31.5" x14ac:dyDescent="0.25">
      <c r="A65" s="12" t="s">
        <v>24</v>
      </c>
      <c r="B65" s="13" t="s">
        <v>23</v>
      </c>
      <c r="C65" s="14" t="s">
        <v>1</v>
      </c>
      <c r="D65" s="3">
        <f t="shared" ref="D65" si="148">SUM(D66:D67)</f>
        <v>0</v>
      </c>
      <c r="E65" s="15">
        <f t="shared" ref="E65:AJ65" si="149">SUM(E66:E67)</f>
        <v>0</v>
      </c>
      <c r="F65" s="3">
        <f t="shared" si="149"/>
        <v>0</v>
      </c>
      <c r="G65" s="3">
        <f t="shared" si="149"/>
        <v>0</v>
      </c>
      <c r="H65" s="3">
        <f t="shared" si="149"/>
        <v>0</v>
      </c>
      <c r="I65" s="3">
        <f t="shared" si="149"/>
        <v>0</v>
      </c>
      <c r="J65" s="3">
        <f t="shared" si="149"/>
        <v>0</v>
      </c>
      <c r="K65" s="3">
        <f t="shared" si="149"/>
        <v>0</v>
      </c>
      <c r="L65" s="3">
        <f t="shared" si="149"/>
        <v>0</v>
      </c>
      <c r="M65" s="3">
        <f t="shared" si="149"/>
        <v>0</v>
      </c>
      <c r="N65" s="3">
        <f t="shared" si="149"/>
        <v>0</v>
      </c>
      <c r="O65" s="3">
        <f t="shared" si="149"/>
        <v>0</v>
      </c>
      <c r="P65" s="3">
        <f t="shared" si="149"/>
        <v>0</v>
      </c>
      <c r="Q65" s="3">
        <f t="shared" si="149"/>
        <v>0</v>
      </c>
      <c r="R65" s="3">
        <f t="shared" si="149"/>
        <v>0</v>
      </c>
      <c r="S65" s="3">
        <f t="shared" si="149"/>
        <v>0</v>
      </c>
      <c r="T65" s="3">
        <f t="shared" si="149"/>
        <v>0</v>
      </c>
      <c r="U65" s="3">
        <f t="shared" si="149"/>
        <v>0</v>
      </c>
      <c r="V65" s="3">
        <f t="shared" si="149"/>
        <v>0</v>
      </c>
      <c r="W65" s="3">
        <f t="shared" si="149"/>
        <v>0</v>
      </c>
      <c r="X65" s="3">
        <f t="shared" si="149"/>
        <v>0</v>
      </c>
      <c r="Y65" s="3">
        <f t="shared" si="149"/>
        <v>0</v>
      </c>
      <c r="Z65" s="3">
        <f t="shared" si="149"/>
        <v>0</v>
      </c>
      <c r="AA65" s="3">
        <f t="shared" si="149"/>
        <v>0</v>
      </c>
      <c r="AB65" s="3">
        <f t="shared" si="149"/>
        <v>0</v>
      </c>
      <c r="AC65" s="3">
        <f t="shared" si="149"/>
        <v>0</v>
      </c>
      <c r="AD65" s="3">
        <f t="shared" si="149"/>
        <v>0</v>
      </c>
      <c r="AE65" s="3">
        <f t="shared" si="149"/>
        <v>0</v>
      </c>
      <c r="AF65" s="3">
        <f t="shared" si="149"/>
        <v>0</v>
      </c>
      <c r="AG65" s="3">
        <f t="shared" si="149"/>
        <v>0</v>
      </c>
      <c r="AH65" s="3">
        <f t="shared" si="149"/>
        <v>0</v>
      </c>
      <c r="AI65" s="3">
        <f t="shared" si="149"/>
        <v>0</v>
      </c>
      <c r="AJ65" s="3">
        <f t="shared" si="149"/>
        <v>0</v>
      </c>
      <c r="AK65" s="3">
        <f t="shared" ref="AK65:BB65" si="150">SUM(AK66:AK67)</f>
        <v>0</v>
      </c>
      <c r="AL65" s="3">
        <f t="shared" si="150"/>
        <v>0</v>
      </c>
      <c r="AM65" s="3">
        <f t="shared" si="150"/>
        <v>0</v>
      </c>
      <c r="AN65" s="3">
        <f t="shared" si="150"/>
        <v>0</v>
      </c>
      <c r="AO65" s="3">
        <f t="shared" si="150"/>
        <v>0</v>
      </c>
      <c r="AP65" s="3">
        <f t="shared" si="150"/>
        <v>0</v>
      </c>
      <c r="AQ65" s="3">
        <f t="shared" si="150"/>
        <v>0</v>
      </c>
      <c r="AR65" s="3">
        <f t="shared" si="150"/>
        <v>0</v>
      </c>
      <c r="AS65" s="3">
        <f t="shared" si="150"/>
        <v>0</v>
      </c>
      <c r="AT65" s="3">
        <f t="shared" si="150"/>
        <v>0</v>
      </c>
      <c r="AU65" s="3">
        <f t="shared" si="150"/>
        <v>0</v>
      </c>
      <c r="AV65" s="3">
        <f t="shared" si="150"/>
        <v>0</v>
      </c>
      <c r="AW65" s="3">
        <f t="shared" si="150"/>
        <v>0</v>
      </c>
      <c r="AX65" s="3">
        <f t="shared" si="150"/>
        <v>0</v>
      </c>
      <c r="AY65" s="3">
        <f t="shared" si="150"/>
        <v>0</v>
      </c>
      <c r="AZ65" s="3">
        <f t="shared" si="150"/>
        <v>0</v>
      </c>
      <c r="BA65" s="3">
        <f t="shared" si="150"/>
        <v>0</v>
      </c>
      <c r="BB65" s="3">
        <f t="shared" si="150"/>
        <v>0</v>
      </c>
    </row>
    <row r="66" spans="1:54" ht="31.5" x14ac:dyDescent="0.25">
      <c r="A66" s="19" t="s">
        <v>22</v>
      </c>
      <c r="B66" s="20" t="s">
        <v>21</v>
      </c>
      <c r="C66" s="21" t="s">
        <v>1</v>
      </c>
      <c r="D66" s="3">
        <v>0</v>
      </c>
      <c r="E66" s="15">
        <f t="shared" ref="E66:N67" si="151">SUM(O66,Y66,AI66,AS66)</f>
        <v>0</v>
      </c>
      <c r="F66" s="15">
        <f t="shared" si="151"/>
        <v>0</v>
      </c>
      <c r="G66" s="15">
        <f t="shared" si="151"/>
        <v>0</v>
      </c>
      <c r="H66" s="15">
        <f t="shared" si="151"/>
        <v>0</v>
      </c>
      <c r="I66" s="15">
        <f t="shared" si="151"/>
        <v>0</v>
      </c>
      <c r="J66" s="15">
        <f t="shared" si="151"/>
        <v>0</v>
      </c>
      <c r="K66" s="15">
        <f t="shared" si="151"/>
        <v>0</v>
      </c>
      <c r="L66" s="15">
        <v>0</v>
      </c>
      <c r="M66" s="15">
        <f t="shared" si="151"/>
        <v>0</v>
      </c>
      <c r="N66" s="15">
        <f t="shared" si="151"/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0</v>
      </c>
      <c r="AG66" s="15">
        <v>0</v>
      </c>
      <c r="AH66" s="15">
        <v>0</v>
      </c>
      <c r="AI66" s="3">
        <v>0</v>
      </c>
      <c r="AJ66" s="15">
        <v>0</v>
      </c>
      <c r="AK66" s="15">
        <v>0</v>
      </c>
      <c r="AL66" s="15">
        <v>0</v>
      </c>
      <c r="AM66" s="15">
        <v>0</v>
      </c>
      <c r="AN66" s="15">
        <v>0</v>
      </c>
      <c r="AO66" s="15">
        <v>0</v>
      </c>
      <c r="AP66" s="15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>
        <v>0</v>
      </c>
      <c r="AY66" s="15">
        <v>0</v>
      </c>
      <c r="AZ66" s="15">
        <v>0</v>
      </c>
      <c r="BA66" s="15">
        <v>0</v>
      </c>
      <c r="BB66" s="15">
        <v>0</v>
      </c>
    </row>
    <row r="67" spans="1:54" ht="31.5" x14ac:dyDescent="0.25">
      <c r="A67" s="12" t="s">
        <v>20</v>
      </c>
      <c r="B67" s="13" t="s">
        <v>19</v>
      </c>
      <c r="C67" s="14" t="s">
        <v>1</v>
      </c>
      <c r="D67" s="3">
        <v>0</v>
      </c>
      <c r="E67" s="15">
        <f t="shared" si="151"/>
        <v>0</v>
      </c>
      <c r="F67" s="15">
        <f t="shared" si="151"/>
        <v>0</v>
      </c>
      <c r="G67" s="15">
        <f t="shared" si="151"/>
        <v>0</v>
      </c>
      <c r="H67" s="15">
        <f t="shared" si="151"/>
        <v>0</v>
      </c>
      <c r="I67" s="15">
        <f t="shared" si="151"/>
        <v>0</v>
      </c>
      <c r="J67" s="15">
        <f t="shared" si="151"/>
        <v>0</v>
      </c>
      <c r="K67" s="15">
        <f t="shared" si="151"/>
        <v>0</v>
      </c>
      <c r="L67" s="15">
        <f t="shared" si="151"/>
        <v>0</v>
      </c>
      <c r="M67" s="15">
        <f t="shared" si="151"/>
        <v>0</v>
      </c>
      <c r="N67" s="15">
        <f t="shared" si="151"/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27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5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5">
        <v>0</v>
      </c>
      <c r="BA67" s="15">
        <v>0</v>
      </c>
      <c r="BB67" s="15">
        <v>0</v>
      </c>
    </row>
    <row r="68" spans="1:54" ht="31.5" x14ac:dyDescent="0.25">
      <c r="A68" s="12" t="s">
        <v>18</v>
      </c>
      <c r="B68" s="13" t="s">
        <v>17</v>
      </c>
      <c r="C68" s="14" t="s">
        <v>1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5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5">
        <v>0</v>
      </c>
      <c r="BA68" s="15">
        <v>0</v>
      </c>
      <c r="BB68" s="15">
        <v>0</v>
      </c>
    </row>
    <row r="69" spans="1:54" x14ac:dyDescent="0.25">
      <c r="A69" s="12" t="s">
        <v>16</v>
      </c>
      <c r="B69" s="13" t="s">
        <v>15</v>
      </c>
      <c r="C69" s="14" t="s">
        <v>1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5">
        <v>0</v>
      </c>
      <c r="AO69" s="15">
        <v>0</v>
      </c>
      <c r="AP69" s="15">
        <v>0</v>
      </c>
      <c r="AQ69" s="15">
        <v>0</v>
      </c>
      <c r="AR69" s="15">
        <v>0</v>
      </c>
      <c r="AS69" s="15">
        <v>0</v>
      </c>
      <c r="AT69" s="15">
        <v>0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5">
        <v>0</v>
      </c>
      <c r="BA69" s="15">
        <v>0</v>
      </c>
      <c r="BB69" s="15">
        <v>0</v>
      </c>
    </row>
    <row r="70" spans="1:54" ht="31.5" x14ac:dyDescent="0.25">
      <c r="A70" s="19" t="s">
        <v>14</v>
      </c>
      <c r="B70" s="20" t="s">
        <v>13</v>
      </c>
      <c r="C70" s="14" t="s">
        <v>1</v>
      </c>
      <c r="D70" s="3">
        <v>0</v>
      </c>
      <c r="E70" s="15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  <c r="AN70" s="3">
        <v>0</v>
      </c>
      <c r="AO70" s="3">
        <v>0</v>
      </c>
      <c r="AP70" s="3">
        <v>0</v>
      </c>
      <c r="AQ70" s="3">
        <v>0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</row>
    <row r="71" spans="1:54" ht="31.5" x14ac:dyDescent="0.25">
      <c r="A71" s="19" t="s">
        <v>12</v>
      </c>
      <c r="B71" s="20" t="s">
        <v>11</v>
      </c>
      <c r="C71" s="21" t="s">
        <v>1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5">
        <v>0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5">
        <v>0</v>
      </c>
      <c r="BA71" s="15">
        <v>0</v>
      </c>
      <c r="BB71" s="15">
        <v>0</v>
      </c>
    </row>
    <row r="72" spans="1:54" ht="31.5" x14ac:dyDescent="0.25">
      <c r="A72" s="12" t="s">
        <v>10</v>
      </c>
      <c r="B72" s="13" t="s">
        <v>9</v>
      </c>
      <c r="C72" s="14" t="s">
        <v>1</v>
      </c>
      <c r="D72" s="1">
        <v>0</v>
      </c>
      <c r="E72" s="15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</row>
    <row r="73" spans="1:54" ht="31.5" x14ac:dyDescent="0.25">
      <c r="A73" s="12" t="s">
        <v>8</v>
      </c>
      <c r="B73" s="13" t="s">
        <v>7</v>
      </c>
      <c r="C73" s="14" t="s">
        <v>1</v>
      </c>
      <c r="D73" s="1">
        <v>0</v>
      </c>
      <c r="E73" s="15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</row>
    <row r="74" spans="1:54" x14ac:dyDescent="0.25">
      <c r="A74" s="19" t="s">
        <v>6</v>
      </c>
      <c r="B74" s="20" t="s">
        <v>5</v>
      </c>
      <c r="C74" s="14" t="s">
        <v>1</v>
      </c>
      <c r="D74" s="1" t="str">
        <f>D75</f>
        <v>нд</v>
      </c>
      <c r="E74" s="1">
        <f>E75</f>
        <v>0</v>
      </c>
      <c r="F74" s="1">
        <f t="shared" ref="F74:BB74" si="152">F75</f>
        <v>0</v>
      </c>
      <c r="G74" s="1">
        <f t="shared" si="152"/>
        <v>0</v>
      </c>
      <c r="H74" s="1">
        <f t="shared" si="152"/>
        <v>0</v>
      </c>
      <c r="I74" s="1">
        <f t="shared" si="152"/>
        <v>0</v>
      </c>
      <c r="J74" s="1">
        <f t="shared" si="152"/>
        <v>0</v>
      </c>
      <c r="K74" s="1">
        <f t="shared" si="152"/>
        <v>0</v>
      </c>
      <c r="L74" s="1">
        <f t="shared" si="152"/>
        <v>0</v>
      </c>
      <c r="M74" s="1">
        <f t="shared" si="152"/>
        <v>0</v>
      </c>
      <c r="N74" s="1">
        <f t="shared" si="152"/>
        <v>0</v>
      </c>
      <c r="O74" s="1">
        <f t="shared" si="152"/>
        <v>0</v>
      </c>
      <c r="P74" s="1">
        <f t="shared" si="152"/>
        <v>0</v>
      </c>
      <c r="Q74" s="1">
        <f t="shared" si="152"/>
        <v>0</v>
      </c>
      <c r="R74" s="1">
        <f t="shared" si="152"/>
        <v>0</v>
      </c>
      <c r="S74" s="1">
        <f t="shared" si="152"/>
        <v>0</v>
      </c>
      <c r="T74" s="1">
        <f t="shared" si="152"/>
        <v>0</v>
      </c>
      <c r="U74" s="1">
        <f t="shared" si="152"/>
        <v>0</v>
      </c>
      <c r="V74" s="1">
        <f t="shared" si="152"/>
        <v>0</v>
      </c>
      <c r="W74" s="1">
        <f t="shared" si="152"/>
        <v>0</v>
      </c>
      <c r="X74" s="1">
        <f t="shared" si="152"/>
        <v>0</v>
      </c>
      <c r="Y74" s="1">
        <f t="shared" si="152"/>
        <v>0</v>
      </c>
      <c r="Z74" s="1">
        <f t="shared" si="152"/>
        <v>0</v>
      </c>
      <c r="AA74" s="1">
        <f t="shared" si="152"/>
        <v>0</v>
      </c>
      <c r="AB74" s="1">
        <f t="shared" si="152"/>
        <v>0</v>
      </c>
      <c r="AC74" s="1">
        <f t="shared" si="152"/>
        <v>0</v>
      </c>
      <c r="AD74" s="1">
        <f t="shared" si="152"/>
        <v>0</v>
      </c>
      <c r="AE74" s="1">
        <f t="shared" si="152"/>
        <v>0</v>
      </c>
      <c r="AF74" s="1">
        <f t="shared" si="152"/>
        <v>0</v>
      </c>
      <c r="AG74" s="1">
        <f t="shared" si="152"/>
        <v>0</v>
      </c>
      <c r="AH74" s="1">
        <f t="shared" si="152"/>
        <v>0</v>
      </c>
      <c r="AI74" s="1">
        <f t="shared" si="152"/>
        <v>0</v>
      </c>
      <c r="AJ74" s="1">
        <f t="shared" si="152"/>
        <v>0</v>
      </c>
      <c r="AK74" s="1">
        <f t="shared" si="152"/>
        <v>0</v>
      </c>
      <c r="AL74" s="1">
        <f t="shared" si="152"/>
        <v>0</v>
      </c>
      <c r="AM74" s="1">
        <f t="shared" si="152"/>
        <v>0</v>
      </c>
      <c r="AN74" s="1">
        <f t="shared" si="152"/>
        <v>0</v>
      </c>
      <c r="AO74" s="1">
        <f t="shared" si="152"/>
        <v>0</v>
      </c>
      <c r="AP74" s="1">
        <f t="shared" si="152"/>
        <v>0</v>
      </c>
      <c r="AQ74" s="1">
        <f t="shared" si="152"/>
        <v>0</v>
      </c>
      <c r="AR74" s="1">
        <f t="shared" si="152"/>
        <v>0</v>
      </c>
      <c r="AS74" s="1">
        <f t="shared" si="152"/>
        <v>0</v>
      </c>
      <c r="AT74" s="1">
        <f t="shared" si="152"/>
        <v>0</v>
      </c>
      <c r="AU74" s="1">
        <f t="shared" si="152"/>
        <v>0</v>
      </c>
      <c r="AV74" s="1">
        <f t="shared" si="152"/>
        <v>0</v>
      </c>
      <c r="AW74" s="1">
        <f t="shared" si="152"/>
        <v>0</v>
      </c>
      <c r="AX74" s="1">
        <f t="shared" si="152"/>
        <v>0</v>
      </c>
      <c r="AY74" s="1">
        <f t="shared" si="152"/>
        <v>0</v>
      </c>
      <c r="AZ74" s="1">
        <f t="shared" si="152"/>
        <v>0</v>
      </c>
      <c r="BA74" s="1">
        <f t="shared" si="152"/>
        <v>0</v>
      </c>
      <c r="BB74" s="1">
        <f t="shared" si="152"/>
        <v>0</v>
      </c>
    </row>
    <row r="75" spans="1:54" ht="29.25" customHeight="1" x14ac:dyDescent="0.25">
      <c r="A75" s="19" t="s">
        <v>6</v>
      </c>
      <c r="B75" s="42" t="s">
        <v>164</v>
      </c>
      <c r="C75" s="21" t="s">
        <v>147</v>
      </c>
      <c r="D75" s="1" t="s">
        <v>148</v>
      </c>
      <c r="E75" s="15">
        <f t="shared" ref="E75" si="153">SUM(O75,Y75,AI75,AS75)</f>
        <v>0</v>
      </c>
      <c r="F75" s="15">
        <f t="shared" ref="F75" si="154">SUM(P75,Z75,AJ75,AT75)</f>
        <v>0</v>
      </c>
      <c r="G75" s="15">
        <f t="shared" ref="G75" si="155">SUM(Q75,AA75,AK75,AU75)</f>
        <v>0</v>
      </c>
      <c r="H75" s="15">
        <f t="shared" ref="H75" si="156">SUM(R75,AB75,AL75,AV75)</f>
        <v>0</v>
      </c>
      <c r="I75" s="15">
        <f t="shared" ref="I75" si="157">SUM(S75,AC75,AM75,AW75)</f>
        <v>0</v>
      </c>
      <c r="J75" s="15">
        <f t="shared" ref="J75" si="158">SUM(T75,AD75,AN75,AX75)</f>
        <v>0</v>
      </c>
      <c r="K75" s="15">
        <f t="shared" ref="K75" si="159">SUM(U75,AE75,AO75,AY75)</f>
        <v>0</v>
      </c>
      <c r="L75" s="15">
        <f t="shared" ref="L75" si="160">SUM(V75,AF75,AP75,AZ75)</f>
        <v>0</v>
      </c>
      <c r="M75" s="15">
        <f t="shared" ref="M75" si="161">SUM(W75,AG75,AQ75,BA75)</f>
        <v>0</v>
      </c>
      <c r="N75" s="15">
        <f t="shared" ref="N75" si="162">SUM(X75,AH75,AR75,BB75)</f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</row>
    <row r="76" spans="1:54" ht="31.5" x14ac:dyDescent="0.25">
      <c r="A76" s="19" t="s">
        <v>4</v>
      </c>
      <c r="B76" s="20" t="s">
        <v>3</v>
      </c>
      <c r="C76" s="21" t="s">
        <v>1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</row>
    <row r="77" spans="1:54" x14ac:dyDescent="0.25">
      <c r="A77" s="12" t="s">
        <v>0</v>
      </c>
      <c r="B77" s="13" t="s">
        <v>2</v>
      </c>
      <c r="C77" s="14" t="s">
        <v>1</v>
      </c>
      <c r="D77" s="15">
        <v>0</v>
      </c>
      <c r="E77" s="15">
        <f t="shared" ref="E77:BA77" si="163">SUM(E78:E85)</f>
        <v>0.32523560000000001</v>
      </c>
      <c r="F77" s="15">
        <f t="shared" si="163"/>
        <v>0</v>
      </c>
      <c r="G77" s="15">
        <f t="shared" si="163"/>
        <v>0</v>
      </c>
      <c r="H77" s="15">
        <f t="shared" si="163"/>
        <v>0</v>
      </c>
      <c r="I77" s="15">
        <f t="shared" si="163"/>
        <v>0</v>
      </c>
      <c r="J77" s="15">
        <f t="shared" si="163"/>
        <v>0</v>
      </c>
      <c r="K77" s="15">
        <f t="shared" si="163"/>
        <v>0</v>
      </c>
      <c r="L77" s="15">
        <f t="shared" si="163"/>
        <v>0</v>
      </c>
      <c r="M77" s="15">
        <f t="shared" si="163"/>
        <v>0</v>
      </c>
      <c r="N77" s="15">
        <f t="shared" si="163"/>
        <v>0</v>
      </c>
      <c r="O77" s="15">
        <f t="shared" si="163"/>
        <v>0</v>
      </c>
      <c r="P77" s="15">
        <f t="shared" si="163"/>
        <v>0</v>
      </c>
      <c r="Q77" s="15">
        <f t="shared" si="163"/>
        <v>0</v>
      </c>
      <c r="R77" s="15">
        <f t="shared" si="163"/>
        <v>0</v>
      </c>
      <c r="S77" s="15">
        <f t="shared" si="163"/>
        <v>0</v>
      </c>
      <c r="T77" s="15">
        <f t="shared" si="163"/>
        <v>0</v>
      </c>
      <c r="U77" s="15">
        <f t="shared" si="163"/>
        <v>0</v>
      </c>
      <c r="V77" s="15">
        <f t="shared" si="163"/>
        <v>0</v>
      </c>
      <c r="W77" s="15">
        <f t="shared" si="163"/>
        <v>0</v>
      </c>
      <c r="X77" s="15">
        <f t="shared" si="163"/>
        <v>0</v>
      </c>
      <c r="Y77" s="15">
        <f t="shared" si="163"/>
        <v>0</v>
      </c>
      <c r="Z77" s="15">
        <f t="shared" si="163"/>
        <v>0</v>
      </c>
      <c r="AA77" s="15">
        <f t="shared" si="163"/>
        <v>0</v>
      </c>
      <c r="AB77" s="15">
        <f t="shared" si="163"/>
        <v>0</v>
      </c>
      <c r="AC77" s="15">
        <f t="shared" si="163"/>
        <v>0</v>
      </c>
      <c r="AD77" s="15">
        <f t="shared" si="163"/>
        <v>0</v>
      </c>
      <c r="AE77" s="15">
        <f t="shared" si="163"/>
        <v>0</v>
      </c>
      <c r="AF77" s="15">
        <f t="shared" si="163"/>
        <v>0</v>
      </c>
      <c r="AG77" s="15">
        <f t="shared" si="163"/>
        <v>0</v>
      </c>
      <c r="AH77" s="15">
        <f t="shared" si="163"/>
        <v>0</v>
      </c>
      <c r="AI77" s="15">
        <f t="shared" si="163"/>
        <v>0.32523560000000001</v>
      </c>
      <c r="AJ77" s="15">
        <f t="shared" si="163"/>
        <v>0</v>
      </c>
      <c r="AK77" s="15">
        <f t="shared" si="163"/>
        <v>0</v>
      </c>
      <c r="AL77" s="15">
        <f t="shared" si="163"/>
        <v>0</v>
      </c>
      <c r="AM77" s="15">
        <f t="shared" si="163"/>
        <v>0</v>
      </c>
      <c r="AN77" s="15">
        <f t="shared" si="163"/>
        <v>0</v>
      </c>
      <c r="AO77" s="15">
        <f t="shared" si="163"/>
        <v>0</v>
      </c>
      <c r="AP77" s="15">
        <f t="shared" si="163"/>
        <v>0</v>
      </c>
      <c r="AQ77" s="15">
        <f t="shared" si="163"/>
        <v>0</v>
      </c>
      <c r="AR77" s="15">
        <f t="shared" si="163"/>
        <v>3</v>
      </c>
      <c r="AS77" s="15">
        <f t="shared" si="163"/>
        <v>0</v>
      </c>
      <c r="AT77" s="15">
        <f t="shared" si="163"/>
        <v>0</v>
      </c>
      <c r="AU77" s="15">
        <f t="shared" si="163"/>
        <v>0</v>
      </c>
      <c r="AV77" s="15">
        <f t="shared" si="163"/>
        <v>0</v>
      </c>
      <c r="AW77" s="15">
        <f t="shared" si="163"/>
        <v>0</v>
      </c>
      <c r="AX77" s="15">
        <f t="shared" si="163"/>
        <v>0</v>
      </c>
      <c r="AY77" s="15">
        <f t="shared" si="163"/>
        <v>0</v>
      </c>
      <c r="AZ77" s="15">
        <f t="shared" si="163"/>
        <v>0</v>
      </c>
      <c r="BA77" s="15">
        <f t="shared" si="163"/>
        <v>0</v>
      </c>
      <c r="BB77" s="15">
        <f>SUM(BB78:BB85)</f>
        <v>0</v>
      </c>
    </row>
    <row r="78" spans="1:54" ht="31.5" x14ac:dyDescent="0.25">
      <c r="A78" s="12" t="s">
        <v>0</v>
      </c>
      <c r="B78" s="13" t="s">
        <v>128</v>
      </c>
      <c r="C78" s="14" t="s">
        <v>129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5">
        <v>0</v>
      </c>
      <c r="AG78" s="15">
        <v>0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5">
        <v>0</v>
      </c>
      <c r="AO78" s="15">
        <v>0</v>
      </c>
      <c r="AP78" s="15">
        <v>0</v>
      </c>
      <c r="AQ78" s="15">
        <v>0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5">
        <v>0</v>
      </c>
      <c r="BA78" s="15">
        <v>0</v>
      </c>
      <c r="BB78" s="15">
        <v>0</v>
      </c>
    </row>
    <row r="79" spans="1:54" ht="31.5" x14ac:dyDescent="0.25">
      <c r="A79" s="12" t="s">
        <v>0</v>
      </c>
      <c r="B79" s="13" t="s">
        <v>130</v>
      </c>
      <c r="C79" s="14" t="s">
        <v>131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15">
        <v>0</v>
      </c>
      <c r="AC79" s="15">
        <v>0</v>
      </c>
      <c r="AD79" s="15">
        <v>0</v>
      </c>
      <c r="AE79" s="15">
        <v>0</v>
      </c>
      <c r="AF79" s="15">
        <v>0</v>
      </c>
      <c r="AG79" s="15">
        <v>0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5">
        <v>0</v>
      </c>
      <c r="AO79" s="15">
        <v>0</v>
      </c>
      <c r="AP79" s="15">
        <v>0</v>
      </c>
      <c r="AQ79" s="15">
        <v>0</v>
      </c>
      <c r="AR79" s="15">
        <v>0</v>
      </c>
      <c r="AS79" s="15">
        <v>0</v>
      </c>
      <c r="AT79" s="15">
        <v>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5">
        <v>0</v>
      </c>
      <c r="BA79" s="15">
        <v>0</v>
      </c>
      <c r="BB79" s="15">
        <v>0</v>
      </c>
    </row>
    <row r="80" spans="1:54" ht="78.75" x14ac:dyDescent="0.25">
      <c r="A80" s="12" t="s">
        <v>0</v>
      </c>
      <c r="B80" s="13" t="s">
        <v>132</v>
      </c>
      <c r="C80" s="14" t="s">
        <v>133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15">
        <v>0</v>
      </c>
      <c r="AC80" s="15">
        <v>0</v>
      </c>
      <c r="AD80" s="15">
        <v>0</v>
      </c>
      <c r="AE80" s="15">
        <v>0</v>
      </c>
      <c r="AF80" s="15">
        <v>0</v>
      </c>
      <c r="AG80" s="15">
        <v>0</v>
      </c>
      <c r="AH80" s="15">
        <v>0</v>
      </c>
      <c r="AI80" s="15">
        <v>0</v>
      </c>
      <c r="AJ80" s="15">
        <v>0</v>
      </c>
      <c r="AK80" s="15">
        <v>0</v>
      </c>
      <c r="AL80" s="15">
        <v>0</v>
      </c>
      <c r="AM80" s="15">
        <v>0</v>
      </c>
      <c r="AN80" s="15">
        <v>0</v>
      </c>
      <c r="AO80" s="15">
        <v>0</v>
      </c>
      <c r="AP80" s="15">
        <v>0</v>
      </c>
      <c r="AQ80" s="15">
        <v>0</v>
      </c>
      <c r="AR80" s="15">
        <v>0</v>
      </c>
      <c r="AS80" s="15">
        <v>0</v>
      </c>
      <c r="AT80" s="15">
        <v>0</v>
      </c>
      <c r="AU80" s="15">
        <v>0</v>
      </c>
      <c r="AV80" s="15">
        <v>0</v>
      </c>
      <c r="AW80" s="15">
        <v>0</v>
      </c>
      <c r="AX80" s="15">
        <v>0</v>
      </c>
      <c r="AY80" s="15">
        <v>0</v>
      </c>
      <c r="AZ80" s="15">
        <v>0</v>
      </c>
      <c r="BA80" s="15">
        <v>0</v>
      </c>
      <c r="BB80" s="15">
        <v>0</v>
      </c>
    </row>
    <row r="81" spans="1:54" x14ac:dyDescent="0.25">
      <c r="A81" s="12" t="s">
        <v>0</v>
      </c>
      <c r="B81" s="13" t="s">
        <v>134</v>
      </c>
      <c r="C81" s="14" t="s">
        <v>135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15">
        <v>0</v>
      </c>
      <c r="AE81" s="15">
        <v>0</v>
      </c>
      <c r="AF81" s="15">
        <v>0</v>
      </c>
      <c r="AG81" s="15">
        <v>0</v>
      </c>
      <c r="AH81" s="15">
        <v>0</v>
      </c>
      <c r="AI81" s="15">
        <v>0</v>
      </c>
      <c r="AJ81" s="15">
        <v>0</v>
      </c>
      <c r="AK81" s="15">
        <v>0</v>
      </c>
      <c r="AL81" s="15">
        <v>0</v>
      </c>
      <c r="AM81" s="15">
        <v>0</v>
      </c>
      <c r="AN81" s="15">
        <v>0</v>
      </c>
      <c r="AO81" s="15">
        <v>0</v>
      </c>
      <c r="AP81" s="15">
        <v>0</v>
      </c>
      <c r="AQ81" s="15">
        <v>0</v>
      </c>
      <c r="AR81" s="15">
        <v>0</v>
      </c>
      <c r="AS81" s="15">
        <v>0</v>
      </c>
      <c r="AT81" s="15">
        <v>0</v>
      </c>
      <c r="AU81" s="15">
        <v>0</v>
      </c>
      <c r="AV81" s="15">
        <v>0</v>
      </c>
      <c r="AW81" s="15">
        <v>0</v>
      </c>
      <c r="AX81" s="15">
        <v>0</v>
      </c>
      <c r="AY81" s="15">
        <v>0</v>
      </c>
      <c r="AZ81" s="15">
        <v>0</v>
      </c>
      <c r="BA81" s="15">
        <v>0</v>
      </c>
      <c r="BB81" s="15">
        <v>0</v>
      </c>
    </row>
    <row r="82" spans="1:54" x14ac:dyDescent="0.25">
      <c r="A82" s="12" t="s">
        <v>0</v>
      </c>
      <c r="B82" s="13" t="s">
        <v>136</v>
      </c>
      <c r="C82" s="14" t="s">
        <v>137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0</v>
      </c>
      <c r="AE82" s="15">
        <v>0</v>
      </c>
      <c r="AF82" s="15">
        <v>0</v>
      </c>
      <c r="AG82" s="15">
        <v>0</v>
      </c>
      <c r="AH82" s="15">
        <v>0</v>
      </c>
      <c r="AI82" s="15">
        <v>0</v>
      </c>
      <c r="AJ82" s="15">
        <v>0</v>
      </c>
      <c r="AK82" s="15">
        <v>0</v>
      </c>
      <c r="AL82" s="15">
        <v>0</v>
      </c>
      <c r="AM82" s="15">
        <v>0</v>
      </c>
      <c r="AN82" s="15">
        <v>0</v>
      </c>
      <c r="AO82" s="15">
        <v>0</v>
      </c>
      <c r="AP82" s="15">
        <v>0</v>
      </c>
      <c r="AQ82" s="15">
        <v>0</v>
      </c>
      <c r="AR82" s="15">
        <v>0</v>
      </c>
      <c r="AS82" s="15">
        <v>0</v>
      </c>
      <c r="AT82" s="15">
        <v>0</v>
      </c>
      <c r="AU82" s="15">
        <v>0</v>
      </c>
      <c r="AV82" s="15">
        <v>0</v>
      </c>
      <c r="AW82" s="15">
        <v>0</v>
      </c>
      <c r="AX82" s="15">
        <v>0</v>
      </c>
      <c r="AY82" s="15">
        <v>0</v>
      </c>
      <c r="AZ82" s="15">
        <v>0</v>
      </c>
      <c r="BA82" s="15">
        <v>0</v>
      </c>
      <c r="BB82" s="15">
        <v>0</v>
      </c>
    </row>
    <row r="83" spans="1:54" x14ac:dyDescent="0.25">
      <c r="A83" s="12" t="s">
        <v>0</v>
      </c>
      <c r="B83" s="13" t="s">
        <v>151</v>
      </c>
      <c r="C83" s="14" t="s">
        <v>152</v>
      </c>
      <c r="D83" s="17" t="s">
        <v>148</v>
      </c>
      <c r="E83" s="15">
        <f t="shared" ref="E83:E85" si="164">SUM(O83,Y83,AI83,AS83)</f>
        <v>0.10616667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15">
        <v>0</v>
      </c>
      <c r="AC83" s="15">
        <v>0</v>
      </c>
      <c r="AD83" s="15">
        <v>0</v>
      </c>
      <c r="AE83" s="15">
        <v>0</v>
      </c>
      <c r="AF83" s="15">
        <v>0</v>
      </c>
      <c r="AG83" s="15">
        <v>0</v>
      </c>
      <c r="AH83" s="15">
        <v>0</v>
      </c>
      <c r="AI83" s="15">
        <v>0.10616667</v>
      </c>
      <c r="AJ83" s="15">
        <v>0</v>
      </c>
      <c r="AK83" s="15">
        <v>0</v>
      </c>
      <c r="AL83" s="15">
        <v>0</v>
      </c>
      <c r="AM83" s="15">
        <v>0</v>
      </c>
      <c r="AN83" s="15">
        <v>0</v>
      </c>
      <c r="AO83" s="15">
        <v>0</v>
      </c>
      <c r="AP83" s="15">
        <v>0</v>
      </c>
      <c r="AQ83" s="15">
        <v>0</v>
      </c>
      <c r="AR83" s="15">
        <v>1</v>
      </c>
      <c r="AS83" s="15">
        <v>0</v>
      </c>
      <c r="AT83" s="15">
        <v>0</v>
      </c>
      <c r="AU83" s="15">
        <v>0</v>
      </c>
      <c r="AV83" s="15">
        <v>0</v>
      </c>
      <c r="AW83" s="15">
        <v>0</v>
      </c>
      <c r="AX83" s="15">
        <v>0</v>
      </c>
      <c r="AY83" s="15">
        <v>0</v>
      </c>
      <c r="AZ83" s="15">
        <v>0</v>
      </c>
      <c r="BA83" s="15">
        <v>0</v>
      </c>
      <c r="BB83" s="15">
        <v>0</v>
      </c>
    </row>
    <row r="84" spans="1:54" x14ac:dyDescent="0.25">
      <c r="A84" s="12" t="s">
        <v>0</v>
      </c>
      <c r="B84" s="13" t="s">
        <v>153</v>
      </c>
      <c r="C84" s="14" t="s">
        <v>154</v>
      </c>
      <c r="D84" s="17" t="s">
        <v>148</v>
      </c>
      <c r="E84" s="15">
        <f t="shared" si="164"/>
        <v>0.21906893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B84" s="15">
        <v>0</v>
      </c>
      <c r="AC84" s="15">
        <v>0</v>
      </c>
      <c r="AD84" s="15">
        <v>0</v>
      </c>
      <c r="AE84" s="15">
        <v>0</v>
      </c>
      <c r="AF84" s="15">
        <v>0</v>
      </c>
      <c r="AG84" s="15">
        <v>0</v>
      </c>
      <c r="AH84" s="15">
        <v>0</v>
      </c>
      <c r="AI84" s="15">
        <v>0.21906893</v>
      </c>
      <c r="AJ84" s="15">
        <v>0</v>
      </c>
      <c r="AK84" s="15">
        <v>0</v>
      </c>
      <c r="AL84" s="15">
        <v>0</v>
      </c>
      <c r="AM84" s="15">
        <v>0</v>
      </c>
      <c r="AN84" s="15">
        <v>0</v>
      </c>
      <c r="AO84" s="15">
        <v>0</v>
      </c>
      <c r="AP84" s="15">
        <v>0</v>
      </c>
      <c r="AQ84" s="15">
        <v>0</v>
      </c>
      <c r="AR84" s="15">
        <v>2</v>
      </c>
      <c r="AS84" s="15">
        <v>0</v>
      </c>
      <c r="AT84" s="15">
        <v>0</v>
      </c>
      <c r="AU84" s="15">
        <v>0</v>
      </c>
      <c r="AV84" s="15">
        <v>0</v>
      </c>
      <c r="AW84" s="15">
        <v>0</v>
      </c>
      <c r="AX84" s="15">
        <v>0</v>
      </c>
      <c r="AY84" s="15">
        <v>0</v>
      </c>
      <c r="AZ84" s="15">
        <v>0</v>
      </c>
      <c r="BA84" s="15">
        <v>0</v>
      </c>
      <c r="BB84" s="15">
        <v>0</v>
      </c>
    </row>
    <row r="85" spans="1:54" x14ac:dyDescent="0.25">
      <c r="A85" s="12" t="s">
        <v>0</v>
      </c>
      <c r="B85" s="13" t="s">
        <v>157</v>
      </c>
      <c r="C85" s="14" t="s">
        <v>155</v>
      </c>
      <c r="D85" s="17" t="s">
        <v>148</v>
      </c>
      <c r="E85" s="15">
        <f t="shared" si="164"/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15">
        <v>0</v>
      </c>
      <c r="AC85" s="15">
        <v>0</v>
      </c>
      <c r="AD85" s="15">
        <v>0</v>
      </c>
      <c r="AE85" s="15">
        <v>0</v>
      </c>
      <c r="AF85" s="15">
        <v>0</v>
      </c>
      <c r="AG85" s="15">
        <v>0</v>
      </c>
      <c r="AH85" s="15">
        <v>0</v>
      </c>
      <c r="AI85" s="15">
        <v>0</v>
      </c>
      <c r="AJ85" s="15">
        <v>0</v>
      </c>
      <c r="AK85" s="15">
        <v>0</v>
      </c>
      <c r="AL85" s="15">
        <v>0</v>
      </c>
      <c r="AM85" s="15">
        <v>0</v>
      </c>
      <c r="AN85" s="15">
        <v>0</v>
      </c>
      <c r="AO85" s="15">
        <v>0</v>
      </c>
      <c r="AP85" s="15">
        <v>0</v>
      </c>
      <c r="AQ85" s="15">
        <v>0</v>
      </c>
      <c r="AR85" s="15">
        <v>0</v>
      </c>
      <c r="AS85" s="15">
        <v>0</v>
      </c>
      <c r="AT85" s="15">
        <v>0</v>
      </c>
      <c r="AU85" s="15">
        <v>0</v>
      </c>
      <c r="AV85" s="15">
        <v>0</v>
      </c>
      <c r="AW85" s="15">
        <v>0</v>
      </c>
      <c r="AX85" s="15">
        <v>0</v>
      </c>
      <c r="AY85" s="15">
        <v>0</v>
      </c>
      <c r="AZ85" s="15">
        <v>0</v>
      </c>
      <c r="BA85" s="15">
        <v>0</v>
      </c>
      <c r="BB85" s="15">
        <v>0</v>
      </c>
    </row>
    <row r="86" spans="1:54" x14ac:dyDescent="0.25">
      <c r="F86" s="18"/>
      <c r="G86" s="18"/>
    </row>
    <row r="87" spans="1:54" x14ac:dyDescent="0.25">
      <c r="F87" s="18"/>
      <c r="G87" s="18"/>
    </row>
    <row r="88" spans="1:54" x14ac:dyDescent="0.25">
      <c r="F88" s="18"/>
      <c r="G88" s="18"/>
    </row>
    <row r="89" spans="1:54" x14ac:dyDescent="0.25">
      <c r="F89" s="18"/>
      <c r="G89" s="18"/>
    </row>
  </sheetData>
  <mergeCells count="10">
    <mergeCell ref="A10:A13"/>
    <mergeCell ref="B10:B13"/>
    <mergeCell ref="C10:C13"/>
    <mergeCell ref="D10:D13"/>
    <mergeCell ref="E10:BB11"/>
    <mergeCell ref="E12:N12"/>
    <mergeCell ref="O12:X12"/>
    <mergeCell ref="Y12:AH12"/>
    <mergeCell ref="AI12:AR12"/>
    <mergeCell ref="AS12:BB12"/>
  </mergeCells>
  <pageMargins left="0.2" right="0.17" top="0.38" bottom="0.9" header="0.28999999999999998" footer="0.17"/>
  <pageSetup paperSize="8" scale="21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2025-10-31T05:24:33Z</cp:lastPrinted>
  <dcterms:created xsi:type="dcterms:W3CDTF">2025-03-28T04:13:17Z</dcterms:created>
  <dcterms:modified xsi:type="dcterms:W3CDTF">2026-02-12T16:01:35Z</dcterms:modified>
</cp:coreProperties>
</file>